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904" activeTab="0"/>
  </bookViews>
  <sheets>
    <sheet name="収支（総括）" sheetId="1" r:id="rId1"/>
    <sheet name="増減 (総括)" sheetId="2" r:id="rId2"/>
    <sheet name="貸借 (総括) " sheetId="3" r:id="rId3"/>
    <sheet name="目録 (総括)" sheetId="4" r:id="rId4"/>
    <sheet name="収入(一般)" sheetId="5" r:id="rId5"/>
    <sheet name="支出(一般)" sheetId="6" r:id="rId6"/>
    <sheet name="増減" sheetId="7" r:id="rId7"/>
    <sheet name="貸借(一般)" sheetId="8" r:id="rId8"/>
    <sheet name="目録" sheetId="9" r:id="rId9"/>
    <sheet name="ビル収支" sheetId="10" r:id="rId10"/>
    <sheet name="増減 (ビル)" sheetId="11" r:id="rId11"/>
    <sheet name="貸借 (ビル)" sheetId="12" r:id="rId12"/>
    <sheet name="目録 (ビル)" sheetId="13" r:id="rId13"/>
  </sheets>
  <definedNames>
    <definedName name="_xlnm.Print_Area" localSheetId="5">'支出(一般)'!$A$1:$J$40</definedName>
    <definedName name="_xlnm.Print_Area" localSheetId="4">'収入(一般)'!$A$1:$J$24</definedName>
    <definedName name="_xlnm.Print_Area" localSheetId="3">'目録 (総括)'!$A$1:$H$46</definedName>
    <definedName name="ギガビット事務委託">#REF!</definedName>
    <definedName name="その他" localSheetId="5">'支出(一般)'!#REF!</definedName>
    <definedName name="その他">#REF!</definedName>
    <definedName name="その他雑収入">#REF!</definedName>
    <definedName name="ハイビジョン">#REF!</definedName>
    <definedName name="マルチメディア">#REF!</definedName>
    <definedName name="介護システム">#REF!</definedName>
    <definedName name="会費収入">#REF!</definedName>
    <definedName name="管理費詳細">#REF!</definedName>
    <definedName name="基本財産運用収入">#REF!</definedName>
    <definedName name="研究開発" localSheetId="5">'支出(一般)'!#REF!</definedName>
    <definedName name="研究開発">#REF!</definedName>
    <definedName name="交流協力" localSheetId="5">'支出(一般)'!#REF!</definedName>
    <definedName name="交流協力">#REF!</definedName>
    <definedName name="事業収入">#REF!</definedName>
    <definedName name="受取利息">#REF!</definedName>
    <definedName name="収集提供" localSheetId="5">'支出(一般)'!#REF!</definedName>
    <definedName name="収集提供">#REF!</definedName>
    <definedName name="調査研究" localSheetId="5">'支出(一般)'!#REF!</definedName>
    <definedName name="調査研究">#REF!</definedName>
    <definedName name="統合情報">#REF!</definedName>
    <definedName name="普及啓発" localSheetId="5">'支出(一般)'!#REF!</definedName>
    <definedName name="普及啓発">#REF!</definedName>
    <definedName name="負担金収入">#REF!</definedName>
    <definedName name="補助金収入">#REF!</definedName>
  </definedNames>
  <calcPr fullCalcOnLoad="1"/>
</workbook>
</file>

<file path=xl/sharedStrings.xml><?xml version="1.0" encoding="utf-8"?>
<sst xmlns="http://schemas.openxmlformats.org/spreadsheetml/2006/main" count="424" uniqueCount="249">
  <si>
    <t>Ⅰ　資産の部</t>
  </si>
  <si>
    <t>１　流動資産</t>
  </si>
  <si>
    <t xml:space="preserve">現金預金          </t>
  </si>
  <si>
    <t xml:space="preserve">未収金          </t>
  </si>
  <si>
    <t xml:space="preserve">流動資産合計          </t>
  </si>
  <si>
    <t>２　固定資産</t>
  </si>
  <si>
    <t>基本財産</t>
  </si>
  <si>
    <t>基本財産合計</t>
  </si>
  <si>
    <t>その他の固定資産</t>
  </si>
  <si>
    <t xml:space="preserve">什器備品         </t>
  </si>
  <si>
    <t>その他の固定資産合計</t>
  </si>
  <si>
    <t>固定資産合計</t>
  </si>
  <si>
    <t>資産合計</t>
  </si>
  <si>
    <t>Ⅱ　負債の部</t>
  </si>
  <si>
    <t>１　流動負債</t>
  </si>
  <si>
    <t>未払金</t>
  </si>
  <si>
    <t>流動負債合計</t>
  </si>
  <si>
    <t>負債合計</t>
  </si>
  <si>
    <t>Ⅲ　正味財産の部</t>
  </si>
  <si>
    <t>正味財産</t>
  </si>
  <si>
    <t>負債及び正味財産合計</t>
  </si>
  <si>
    <t>Ⅰ　収入の部</t>
  </si>
  <si>
    <t>１　基本財産運用収入</t>
  </si>
  <si>
    <t>基本財産運用収入</t>
  </si>
  <si>
    <t>２　会費収入</t>
  </si>
  <si>
    <t>会費収入</t>
  </si>
  <si>
    <t>３　事業収入</t>
  </si>
  <si>
    <t>事業収入</t>
  </si>
  <si>
    <t>４　補助金等収入</t>
  </si>
  <si>
    <t>補助金収入</t>
  </si>
  <si>
    <t>受取利息</t>
  </si>
  <si>
    <t>雑収入</t>
  </si>
  <si>
    <t>前期繰越収支差額</t>
  </si>
  <si>
    <t>Ⅱ　支出の部</t>
  </si>
  <si>
    <t>２　管理費</t>
  </si>
  <si>
    <t>金額</t>
  </si>
  <si>
    <t>増加額合計</t>
  </si>
  <si>
    <t>減少額合計</t>
  </si>
  <si>
    <t>前期繰越正味財産額</t>
  </si>
  <si>
    <t>期末正味財産合計額</t>
  </si>
  <si>
    <t>１　資産減少額</t>
  </si>
  <si>
    <t>(1) 現金預金</t>
  </si>
  <si>
    <t>科    目</t>
  </si>
  <si>
    <t>予 算 額</t>
  </si>
  <si>
    <t>決 算 額</t>
  </si>
  <si>
    <t>差  異</t>
  </si>
  <si>
    <t>備 考</t>
  </si>
  <si>
    <t>科     目</t>
  </si>
  <si>
    <t>Ⅰ　増加の部</t>
  </si>
  <si>
    <t>１　資産増加額</t>
  </si>
  <si>
    <t>Ⅱ　減少の部</t>
  </si>
  <si>
    <t>５　負担金収入</t>
  </si>
  <si>
    <t>預り金</t>
  </si>
  <si>
    <t>会費収入</t>
  </si>
  <si>
    <t>事業収入</t>
  </si>
  <si>
    <t>負担金収入</t>
  </si>
  <si>
    <t>預り金</t>
  </si>
  <si>
    <t>負担金収入</t>
  </si>
  <si>
    <t>建物減価償却累計額</t>
  </si>
  <si>
    <t>什器備品減価償却累計額</t>
  </si>
  <si>
    <t>科　　目</t>
  </si>
  <si>
    <t>予算額</t>
  </si>
  <si>
    <t>決算額</t>
  </si>
  <si>
    <t>差　異</t>
  </si>
  <si>
    <t>備　考</t>
  </si>
  <si>
    <t>給料手当</t>
  </si>
  <si>
    <t>什器備品購入支出</t>
  </si>
  <si>
    <t>予備費</t>
  </si>
  <si>
    <t>賃借料</t>
  </si>
  <si>
    <t>雑収入</t>
  </si>
  <si>
    <t>消耗什器備品費</t>
  </si>
  <si>
    <t>その他雑費等</t>
  </si>
  <si>
    <t>車輌運搬具</t>
  </si>
  <si>
    <t>車輌運搬具減価償却額</t>
  </si>
  <si>
    <t>什器備品減価償却額</t>
  </si>
  <si>
    <t>当期正味財産減少額</t>
  </si>
  <si>
    <t>正味財産増減計算書</t>
  </si>
  <si>
    <t>（単位：円）</t>
  </si>
  <si>
    <t>２　負債減少額</t>
  </si>
  <si>
    <t>２　負債増加額</t>
  </si>
  <si>
    <t>建物減価償却額</t>
  </si>
  <si>
    <t>科       目</t>
  </si>
  <si>
    <t>金額</t>
  </si>
  <si>
    <t>建物</t>
  </si>
  <si>
    <t>修繕積立預金</t>
  </si>
  <si>
    <t>預り金(敷金)</t>
  </si>
  <si>
    <t>財産目録</t>
  </si>
  <si>
    <t>科     目</t>
  </si>
  <si>
    <t>現金預金合計</t>
  </si>
  <si>
    <t>(2) 未収金</t>
  </si>
  <si>
    <t>未収金合計</t>
  </si>
  <si>
    <t>その他固定資産合計</t>
  </si>
  <si>
    <t>固定資産合計</t>
  </si>
  <si>
    <t>(1) その他固定資産</t>
  </si>
  <si>
    <t>預り金(敷金)</t>
  </si>
  <si>
    <t>(うち当期正味財産減少額)</t>
  </si>
  <si>
    <t>車輌運搬具減価償却累計額</t>
  </si>
  <si>
    <t>什器備品購入額</t>
  </si>
  <si>
    <t>正味財産増減計算書総括表</t>
  </si>
  <si>
    <t>現金手許有高</t>
  </si>
  <si>
    <t>(2) その他固定資産</t>
  </si>
  <si>
    <t>什器備品</t>
  </si>
  <si>
    <t>電話加入権</t>
  </si>
  <si>
    <t>財産目録総括表</t>
  </si>
  <si>
    <t>Ⅱ　支出の部</t>
  </si>
  <si>
    <t>１　事業収入</t>
  </si>
  <si>
    <t>家賃・共益費収入</t>
  </si>
  <si>
    <t>会議室利用料</t>
  </si>
  <si>
    <t>駐車場利用料</t>
  </si>
  <si>
    <t>雑費</t>
  </si>
  <si>
    <t>公租公課</t>
  </si>
  <si>
    <t>予備費</t>
  </si>
  <si>
    <t>予　算　額</t>
  </si>
  <si>
    <t>決　算　額</t>
  </si>
  <si>
    <t>差　　異</t>
  </si>
  <si>
    <t>備　　考</t>
  </si>
  <si>
    <t>科　目</t>
  </si>
  <si>
    <t>（支出の部）</t>
  </si>
  <si>
    <t>３　雑支出</t>
  </si>
  <si>
    <t>４　固定資産取得支出</t>
  </si>
  <si>
    <t>当期収支差額</t>
  </si>
  <si>
    <t>１　事業費</t>
  </si>
  <si>
    <t>テナント電気使用料負担金</t>
  </si>
  <si>
    <t>収支計算書</t>
  </si>
  <si>
    <t>当期収入合計</t>
  </si>
  <si>
    <t>(A)</t>
  </si>
  <si>
    <t>収入合計</t>
  </si>
  <si>
    <t>(B)</t>
  </si>
  <si>
    <t>６　雑収入</t>
  </si>
  <si>
    <t>(1) 調査研究</t>
  </si>
  <si>
    <t>(2) 研究開発</t>
  </si>
  <si>
    <t>(3) 情報の収集・提供</t>
  </si>
  <si>
    <t>(5) 普及啓発</t>
  </si>
  <si>
    <t>(6) その他</t>
  </si>
  <si>
    <t>当期支出合計</t>
  </si>
  <si>
    <t>(C)</t>
  </si>
  <si>
    <t>当期収支差額</t>
  </si>
  <si>
    <t>(A)-(C)</t>
  </si>
  <si>
    <t>次期繰越収支差額</t>
  </si>
  <si>
    <t>(B)-(C)</t>
  </si>
  <si>
    <t>(1) 基本財産</t>
  </si>
  <si>
    <t>流動資産合計</t>
  </si>
  <si>
    <t>(うち基本金)</t>
  </si>
  <si>
    <t>(1) 基本財産</t>
  </si>
  <si>
    <t>流動資産合計</t>
  </si>
  <si>
    <t>１　事業費</t>
  </si>
  <si>
    <t>２　雑収入</t>
  </si>
  <si>
    <t>受取利息</t>
  </si>
  <si>
    <t>３　繰入金支出</t>
  </si>
  <si>
    <t>一般会計繰入金支出</t>
  </si>
  <si>
    <t>投資有価証券</t>
  </si>
  <si>
    <t>ビル付属設備減価償却積立預金</t>
  </si>
  <si>
    <t>投資有価証券購入額</t>
  </si>
  <si>
    <t>補助金収入</t>
  </si>
  <si>
    <t>繰入金収入</t>
  </si>
  <si>
    <t>総合計</t>
  </si>
  <si>
    <t>一般会計</t>
  </si>
  <si>
    <t>ビル特別会計</t>
  </si>
  <si>
    <t>基本財産運用収入</t>
  </si>
  <si>
    <t>補助金等収入</t>
  </si>
  <si>
    <t>雑収入</t>
  </si>
  <si>
    <t>前期繰越収支差額</t>
  </si>
  <si>
    <t>収入合計</t>
  </si>
  <si>
    <t>事業費</t>
  </si>
  <si>
    <t>管理費</t>
  </si>
  <si>
    <t>雑支出</t>
  </si>
  <si>
    <t>固定資産取得支出</t>
  </si>
  <si>
    <t>繰入金支出</t>
  </si>
  <si>
    <t>当期支出合計</t>
  </si>
  <si>
    <t>当期収支差額</t>
  </si>
  <si>
    <t>次期繰越収支差額</t>
  </si>
  <si>
    <t>(単位：円）</t>
  </si>
  <si>
    <t>資産増加額</t>
  </si>
  <si>
    <t>資産減少額</t>
  </si>
  <si>
    <t>収支計算書総括表</t>
  </si>
  <si>
    <t>貸借対照表総括表</t>
  </si>
  <si>
    <t>貸借対照表</t>
  </si>
  <si>
    <t>当期収入合計</t>
  </si>
  <si>
    <t>特別会計繰入金収入</t>
  </si>
  <si>
    <t>（C)</t>
  </si>
  <si>
    <t>（B)-（C)</t>
  </si>
  <si>
    <t>（A)-（C)</t>
  </si>
  <si>
    <t>当期支出合計　</t>
  </si>
  <si>
    <t>当期収支差額</t>
  </si>
  <si>
    <t>次期繰越収支差額</t>
  </si>
  <si>
    <t>当期収入合計</t>
  </si>
  <si>
    <t>収入合計</t>
  </si>
  <si>
    <t>（A)</t>
  </si>
  <si>
    <t>（B)</t>
  </si>
  <si>
    <t>基本財産引当預金取崩額</t>
  </si>
  <si>
    <t>普通預金　　　　福岡銀行北九州市庁内支店</t>
  </si>
  <si>
    <t>金　　額</t>
  </si>
  <si>
    <t>科　　　　目</t>
  </si>
  <si>
    <t>（収入の部）</t>
  </si>
  <si>
    <t>４　予備費</t>
  </si>
  <si>
    <t>(4) 内外関係機関等との交流･協力</t>
  </si>
  <si>
    <t>７　繰入金収入</t>
  </si>
  <si>
    <t>流動資産</t>
  </si>
  <si>
    <t>固定資産</t>
  </si>
  <si>
    <t>流動負債</t>
  </si>
  <si>
    <t>敷金･保証金支出</t>
  </si>
  <si>
    <t>平成１６年度　決算</t>
  </si>
  <si>
    <t>平成１６年４月１日から平成１７年３月３１日まで</t>
  </si>
  <si>
    <t>平成１６年４月１日から平成１７年３月３１日まで</t>
  </si>
  <si>
    <t>平成１７年３月３１日現在</t>
  </si>
  <si>
    <t>平成１７年３月３１日現在</t>
  </si>
  <si>
    <t>投資有価証券　福岡銀行北九州市庁内支店</t>
  </si>
  <si>
    <t>保証金</t>
  </si>
  <si>
    <t>委託費</t>
  </si>
  <si>
    <t>旅費交通費</t>
  </si>
  <si>
    <t>諸謝金</t>
  </si>
  <si>
    <t>電話加入権購入額</t>
  </si>
  <si>
    <t>保証金増加額</t>
  </si>
  <si>
    <t>什器備品除却額</t>
  </si>
  <si>
    <t>当期正味財産減少額</t>
  </si>
  <si>
    <t xml:space="preserve">電話加入権         </t>
  </si>
  <si>
    <t>３　特定預金取崩収入</t>
  </si>
  <si>
    <t>修繕積立金取崩収入</t>
  </si>
  <si>
    <t>ﾋﾞﾙ付属設備減価償却積立金取崩収入</t>
  </si>
  <si>
    <t>業務委託費</t>
  </si>
  <si>
    <t>土地賃借料</t>
  </si>
  <si>
    <t>光熱水費</t>
  </si>
  <si>
    <t>修繕費</t>
  </si>
  <si>
    <t>その他雑費等</t>
  </si>
  <si>
    <t>２　固定資産取得支出</t>
  </si>
  <si>
    <t>什器備品購入額</t>
  </si>
  <si>
    <t>什器備品</t>
  </si>
  <si>
    <t>什器備品減価償却累計額</t>
  </si>
  <si>
    <t>情報通信技術のあり方に関する調査研究</t>
  </si>
  <si>
    <t>研究開発テーマ創出事業</t>
  </si>
  <si>
    <t>研究開発プロジェクト化支援事業</t>
  </si>
  <si>
    <t>北九州e－PORT推進事業</t>
  </si>
  <si>
    <t>研究開発システム実証事業</t>
  </si>
  <si>
    <t>研究開発支援事業</t>
  </si>
  <si>
    <t>標準ﾚｾﾌﾟﾄｿﾌﾄを使った電子ｶﾙﾃｼｽﾃﾑの共同開発事業</t>
  </si>
  <si>
    <t>北九州e-PORT新サービス創出事業</t>
  </si>
  <si>
    <t>北九州IT研究開発支援センターの運営事業</t>
  </si>
  <si>
    <t>雑損出</t>
  </si>
  <si>
    <t>電話加入権購入支出</t>
  </si>
  <si>
    <t>５　敷金･保証金支出</t>
  </si>
  <si>
    <t>６　予備費</t>
  </si>
  <si>
    <t>(うち当期正味財産減少額)</t>
  </si>
  <si>
    <t>建物除却額</t>
  </si>
  <si>
    <t>エムサイト推進事業</t>
  </si>
  <si>
    <t>IT人材育成事業</t>
  </si>
  <si>
    <t>普通預金　　　　西日本シティ銀行室町支店</t>
  </si>
  <si>
    <t>投資有価証券　西日本シティ銀行室町支店</t>
  </si>
  <si>
    <t>普通預金　　　　西日本シティ銀行室町支店</t>
  </si>
  <si>
    <t>普通預金　　西日本シティ銀行室町支店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</si>
</sst>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);\(#,##0\)"/>
    <numFmt numFmtId="179" formatCode="\(#,##0\);\(&quot;△ &quot;#,##0\)"/>
    <numFmt numFmtId="180" formatCode="0.0%"/>
    <numFmt numFmtId="181" formatCode="0.000%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\\#,##0;&quot;-\&quot;#,##0"/>
    <numFmt numFmtId="187" formatCode="0_);[Red]\(0\)"/>
  </numFmts>
  <fonts count="12">
    <font>
      <sz val="9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177" fontId="6" fillId="0" borderId="0" xfId="0" applyNumberFormat="1" applyFont="1" applyAlignment="1">
      <alignment/>
    </xf>
    <xf numFmtId="177" fontId="6" fillId="0" borderId="0" xfId="17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177" fontId="6" fillId="0" borderId="0" xfId="17" applyNumberFormat="1" applyFont="1" applyAlignment="1">
      <alignment/>
    </xf>
    <xf numFmtId="49" fontId="6" fillId="0" borderId="0" xfId="0" applyNumberFormat="1" applyFont="1" applyAlignment="1">
      <alignment horizontal="right"/>
    </xf>
    <xf numFmtId="177" fontId="9" fillId="0" borderId="1" xfId="0" applyNumberFormat="1" applyFont="1" applyBorder="1" applyAlignment="1">
      <alignment horizontal="center" vertical="center"/>
    </xf>
    <xf numFmtId="177" fontId="9" fillId="0" borderId="1" xfId="17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7" fontId="9" fillId="0" borderId="3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4" xfId="0" applyNumberFormat="1" applyFont="1" applyBorder="1" applyAlignment="1">
      <alignment horizontal="center"/>
    </xf>
    <xf numFmtId="177" fontId="9" fillId="0" borderId="5" xfId="0" applyNumberFormat="1" applyFont="1" applyBorder="1" applyAlignment="1">
      <alignment/>
    </xf>
    <xf numFmtId="177" fontId="9" fillId="0" borderId="5" xfId="17" applyNumberFormat="1" applyFont="1" applyBorder="1" applyAlignment="1">
      <alignment/>
    </xf>
    <xf numFmtId="177" fontId="9" fillId="0" borderId="6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177" fontId="6" fillId="0" borderId="3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4" xfId="0" applyNumberFormat="1" applyFont="1" applyBorder="1" applyAlignment="1">
      <alignment horizontal="center"/>
    </xf>
    <xf numFmtId="177" fontId="6" fillId="0" borderId="6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177" fontId="6" fillId="0" borderId="5" xfId="17" applyNumberFormat="1" applyFont="1" applyBorder="1" applyAlignment="1">
      <alignment/>
    </xf>
    <xf numFmtId="177" fontId="7" fillId="0" borderId="6" xfId="0" applyNumberFormat="1" applyFont="1" applyBorder="1" applyAlignment="1">
      <alignment/>
    </xf>
    <xf numFmtId="177" fontId="6" fillId="0" borderId="0" xfId="0" applyNumberFormat="1" applyFont="1" applyBorder="1" applyAlignment="1" quotePrefix="1">
      <alignment horizontal="left"/>
    </xf>
    <xf numFmtId="177" fontId="9" fillId="0" borderId="7" xfId="0" applyNumberFormat="1" applyFont="1" applyBorder="1" applyAlignment="1">
      <alignment/>
    </xf>
    <xf numFmtId="177" fontId="9" fillId="0" borderId="8" xfId="0" applyNumberFormat="1" applyFont="1" applyBorder="1" applyAlignment="1">
      <alignment/>
    </xf>
    <xf numFmtId="177" fontId="6" fillId="0" borderId="9" xfId="0" applyNumberFormat="1" applyFont="1" applyBorder="1" applyAlignment="1">
      <alignment/>
    </xf>
    <xf numFmtId="177" fontId="6" fillId="0" borderId="9" xfId="17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9" fillId="0" borderId="11" xfId="0" applyNumberFormat="1" applyFont="1" applyBorder="1" applyAlignment="1">
      <alignment/>
    </xf>
    <xf numFmtId="177" fontId="9" fillId="0" borderId="12" xfId="0" applyNumberFormat="1" applyFont="1" applyBorder="1" applyAlignment="1">
      <alignment/>
    </xf>
    <xf numFmtId="177" fontId="9" fillId="0" borderId="12" xfId="0" applyNumberFormat="1" applyFont="1" applyBorder="1" applyAlignment="1">
      <alignment horizontal="distributed"/>
    </xf>
    <xf numFmtId="177" fontId="9" fillId="0" borderId="13" xfId="0" applyNumberFormat="1" applyFont="1" applyBorder="1" applyAlignment="1">
      <alignment horizontal="center"/>
    </xf>
    <xf numFmtId="177" fontId="9" fillId="0" borderId="14" xfId="0" applyNumberFormat="1" applyFont="1" applyBorder="1" applyAlignment="1">
      <alignment/>
    </xf>
    <xf numFmtId="177" fontId="9" fillId="0" borderId="14" xfId="17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6" fillId="0" borderId="0" xfId="0" applyNumberFormat="1" applyFont="1" applyAlignment="1">
      <alignment horizontal="left"/>
    </xf>
    <xf numFmtId="14" fontId="6" fillId="0" borderId="0" xfId="17" applyNumberFormat="1" applyFont="1" applyAlignment="1">
      <alignment/>
    </xf>
    <xf numFmtId="20" fontId="6" fillId="0" borderId="0" xfId="0" applyNumberFormat="1" applyFont="1" applyAlignment="1">
      <alignment/>
    </xf>
    <xf numFmtId="177" fontId="9" fillId="0" borderId="0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vertical="center"/>
    </xf>
    <xf numFmtId="177" fontId="9" fillId="0" borderId="5" xfId="17" applyNumberFormat="1" applyFont="1" applyBorder="1" applyAlignment="1">
      <alignment vertical="center"/>
    </xf>
    <xf numFmtId="177" fontId="6" fillId="0" borderId="5" xfId="17" applyNumberFormat="1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3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/>
    </xf>
    <xf numFmtId="177" fontId="6" fillId="0" borderId="5" xfId="0" applyNumberFormat="1" applyFont="1" applyAlignment="1">
      <alignment/>
    </xf>
    <xf numFmtId="177" fontId="9" fillId="0" borderId="5" xfId="0" applyNumberFormat="1" applyFont="1" applyAlignment="1">
      <alignment/>
    </xf>
    <xf numFmtId="177" fontId="6" fillId="0" borderId="0" xfId="0" applyNumberFormat="1" applyFont="1" applyBorder="1" applyAlignment="1">
      <alignment horizontal="left"/>
    </xf>
    <xf numFmtId="177" fontId="9" fillId="0" borderId="7" xfId="17" applyNumberFormat="1" applyFont="1" applyBorder="1" applyAlignment="1">
      <alignment/>
    </xf>
    <xf numFmtId="177" fontId="9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38" fontId="6" fillId="0" borderId="0" xfId="17" applyFont="1" applyAlignment="1">
      <alignment/>
    </xf>
    <xf numFmtId="49" fontId="6" fillId="0" borderId="0" xfId="17" applyNumberFormat="1" applyFont="1" applyAlignment="1">
      <alignment/>
    </xf>
    <xf numFmtId="49" fontId="6" fillId="0" borderId="0" xfId="17" applyNumberFormat="1" applyFont="1" applyAlignment="1">
      <alignment horizontal="right"/>
    </xf>
    <xf numFmtId="38" fontId="6" fillId="0" borderId="0" xfId="17" applyFont="1" applyAlignment="1">
      <alignment horizontal="right"/>
    </xf>
    <xf numFmtId="38" fontId="9" fillId="0" borderId="18" xfId="17" applyFont="1" applyBorder="1" applyAlignment="1">
      <alignment vertical="center"/>
    </xf>
    <xf numFmtId="38" fontId="9" fillId="0" borderId="19" xfId="17" applyFont="1" applyBorder="1" applyAlignment="1">
      <alignment horizontal="distributed" vertical="center"/>
    </xf>
    <xf numFmtId="38" fontId="9" fillId="0" borderId="20" xfId="17" applyFont="1" applyBorder="1" applyAlignment="1">
      <alignment vertical="center"/>
    </xf>
    <xf numFmtId="38" fontId="9" fillId="0" borderId="0" xfId="17" applyFont="1" applyAlignment="1">
      <alignment vertical="center"/>
    </xf>
    <xf numFmtId="38" fontId="9" fillId="0" borderId="3" xfId="17" applyFont="1" applyBorder="1" applyAlignment="1">
      <alignment/>
    </xf>
    <xf numFmtId="38" fontId="9" fillId="0" borderId="0" xfId="17" applyFont="1" applyBorder="1" applyAlignment="1">
      <alignment/>
    </xf>
    <xf numFmtId="177" fontId="9" fillId="0" borderId="16" xfId="17" applyNumberFormat="1" applyFont="1" applyBorder="1" applyAlignment="1">
      <alignment/>
    </xf>
    <xf numFmtId="177" fontId="9" fillId="0" borderId="21" xfId="17" applyNumberFormat="1" applyFont="1" applyBorder="1" applyAlignment="1">
      <alignment/>
    </xf>
    <xf numFmtId="177" fontId="9" fillId="0" borderId="22" xfId="17" applyNumberFormat="1" applyFont="1" applyBorder="1" applyAlignment="1">
      <alignment/>
    </xf>
    <xf numFmtId="38" fontId="9" fillId="0" borderId="0" xfId="17" applyFont="1" applyAlignment="1">
      <alignment/>
    </xf>
    <xf numFmtId="38" fontId="6" fillId="0" borderId="3" xfId="17" applyFont="1" applyBorder="1" applyAlignment="1">
      <alignment/>
    </xf>
    <xf numFmtId="38" fontId="6" fillId="0" borderId="0" xfId="17" applyFont="1" applyBorder="1" applyAlignment="1">
      <alignment/>
    </xf>
    <xf numFmtId="177" fontId="6" fillId="0" borderId="16" xfId="17" applyNumberFormat="1" applyFont="1" applyBorder="1" applyAlignment="1">
      <alignment/>
    </xf>
    <xf numFmtId="177" fontId="6" fillId="0" borderId="6" xfId="17" applyNumberFormat="1" applyFont="1" applyBorder="1" applyAlignment="1">
      <alignment/>
    </xf>
    <xf numFmtId="177" fontId="6" fillId="0" borderId="7" xfId="17" applyNumberFormat="1" applyFont="1" applyBorder="1" applyAlignment="1">
      <alignment/>
    </xf>
    <xf numFmtId="38" fontId="6" fillId="0" borderId="9" xfId="17" applyFont="1" applyBorder="1" applyAlignment="1">
      <alignment/>
    </xf>
    <xf numFmtId="38" fontId="9" fillId="0" borderId="0" xfId="17" applyFont="1" applyBorder="1" applyAlignment="1">
      <alignment horizontal="distributed"/>
    </xf>
    <xf numFmtId="177" fontId="9" fillId="0" borderId="10" xfId="17" applyNumberFormat="1" applyFont="1" applyBorder="1" applyAlignment="1">
      <alignment/>
    </xf>
    <xf numFmtId="177" fontId="9" fillId="0" borderId="6" xfId="17" applyNumberFormat="1" applyFont="1" applyBorder="1" applyAlignment="1">
      <alignment/>
    </xf>
    <xf numFmtId="38" fontId="9" fillId="0" borderId="11" xfId="17" applyFont="1" applyBorder="1" applyAlignment="1">
      <alignment/>
    </xf>
    <xf numFmtId="38" fontId="9" fillId="0" borderId="12" xfId="17" applyFont="1" applyBorder="1" applyAlignment="1">
      <alignment/>
    </xf>
    <xf numFmtId="38" fontId="9" fillId="0" borderId="12" xfId="17" applyFont="1" applyBorder="1" applyAlignment="1">
      <alignment horizontal="distributed"/>
    </xf>
    <xf numFmtId="177" fontId="9" fillId="0" borderId="23" xfId="17" applyNumberFormat="1" applyFont="1" applyBorder="1" applyAlignment="1">
      <alignment/>
    </xf>
    <xf numFmtId="177" fontId="9" fillId="0" borderId="17" xfId="17" applyNumberFormat="1" applyFont="1" applyBorder="1" applyAlignment="1">
      <alignment/>
    </xf>
    <xf numFmtId="38" fontId="6" fillId="0" borderId="0" xfId="17" applyFont="1" applyAlignment="1">
      <alignment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 horizontal="right"/>
    </xf>
    <xf numFmtId="178" fontId="9" fillId="0" borderId="18" xfId="0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distributed" vertical="center"/>
    </xf>
    <xf numFmtId="178" fontId="9" fillId="0" borderId="2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5" xfId="0" applyNumberFormat="1" applyFont="1" applyBorder="1" applyAlignment="1">
      <alignment horizontal="right"/>
    </xf>
    <xf numFmtId="177" fontId="9" fillId="0" borderId="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5" xfId="0" applyNumberFormat="1" applyFont="1" applyBorder="1" applyAlignment="1">
      <alignment horizontal="right"/>
    </xf>
    <xf numFmtId="177" fontId="6" fillId="0" borderId="6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distributed"/>
    </xf>
    <xf numFmtId="177" fontId="6" fillId="0" borderId="24" xfId="0" applyNumberFormat="1" applyFont="1" applyBorder="1" applyAlignment="1">
      <alignment horizontal="right"/>
    </xf>
    <xf numFmtId="177" fontId="6" fillId="0" borderId="9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distributed"/>
    </xf>
    <xf numFmtId="177" fontId="9" fillId="0" borderId="10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6" xfId="0" applyNumberFormat="1" applyFont="1" applyBorder="1" applyAlignment="1">
      <alignment horizontal="right"/>
    </xf>
    <xf numFmtId="177" fontId="9" fillId="0" borderId="8" xfId="0" applyNumberFormat="1" applyFont="1" applyBorder="1" applyAlignment="1">
      <alignment horizontal="right"/>
    </xf>
    <xf numFmtId="179" fontId="6" fillId="0" borderId="6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78" fontId="6" fillId="0" borderId="14" xfId="0" applyNumberFormat="1" applyFont="1" applyBorder="1" applyAlignment="1">
      <alignment horizontal="right"/>
    </xf>
    <xf numFmtId="178" fontId="6" fillId="0" borderId="17" xfId="0" applyNumberFormat="1" applyFont="1" applyBorder="1" applyAlignment="1">
      <alignment horizontal="right"/>
    </xf>
    <xf numFmtId="177" fontId="9" fillId="0" borderId="22" xfId="0" applyNumberFormat="1" applyFont="1" applyBorder="1" applyAlignment="1">
      <alignment horizontal="right"/>
    </xf>
    <xf numFmtId="177" fontId="6" fillId="0" borderId="25" xfId="0" applyNumberFormat="1" applyFont="1" applyBorder="1" applyAlignment="1">
      <alignment vertical="center"/>
    </xf>
    <xf numFmtId="177" fontId="6" fillId="0" borderId="26" xfId="0" applyNumberFormat="1" applyFont="1" applyBorder="1" applyAlignment="1">
      <alignment vertical="center"/>
    </xf>
    <xf numFmtId="177" fontId="9" fillId="0" borderId="26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9" fontId="6" fillId="0" borderId="10" xfId="0" applyNumberFormat="1" applyFont="1" applyFill="1" applyBorder="1" applyAlignment="1">
      <alignment horizontal="right"/>
    </xf>
    <xf numFmtId="178" fontId="9" fillId="0" borderId="18" xfId="0" applyNumberFormat="1" applyFont="1" applyBorder="1" applyAlignment="1">
      <alignment horizontal="center" vertical="center"/>
    </xf>
    <xf numFmtId="178" fontId="9" fillId="0" borderId="20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right"/>
    </xf>
    <xf numFmtId="177" fontId="9" fillId="0" borderId="2" xfId="17" applyNumberFormat="1" applyFont="1" applyBorder="1" applyAlignment="1">
      <alignment horizontal="center" vertical="center"/>
    </xf>
    <xf numFmtId="177" fontId="6" fillId="0" borderId="10" xfId="17" applyNumberFormat="1" applyFont="1" applyBorder="1" applyAlignment="1">
      <alignment/>
    </xf>
    <xf numFmtId="177" fontId="9" fillId="0" borderId="8" xfId="17" applyNumberFormat="1" applyFont="1" applyBorder="1" applyAlignment="1">
      <alignment/>
    </xf>
    <xf numFmtId="177" fontId="9" fillId="0" borderId="9" xfId="0" applyNumberFormat="1" applyFont="1" applyBorder="1" applyAlignment="1">
      <alignment/>
    </xf>
    <xf numFmtId="177" fontId="9" fillId="0" borderId="1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8" fontId="9" fillId="0" borderId="1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right"/>
    </xf>
    <xf numFmtId="177" fontId="6" fillId="0" borderId="7" xfId="0" applyNumberFormat="1" applyFont="1" applyBorder="1" applyAlignment="1">
      <alignment horizontal="right"/>
    </xf>
    <xf numFmtId="177" fontId="10" fillId="0" borderId="8" xfId="0" applyNumberFormat="1" applyFont="1" applyBorder="1" applyAlignment="1">
      <alignment horizontal="right"/>
    </xf>
    <xf numFmtId="177" fontId="9" fillId="0" borderId="7" xfId="0" applyNumberFormat="1" applyFont="1" applyBorder="1" applyAlignment="1">
      <alignment horizontal="right"/>
    </xf>
    <xf numFmtId="177" fontId="6" fillId="0" borderId="12" xfId="17" applyNumberFormat="1" applyFont="1" applyBorder="1" applyAlignment="1">
      <alignment horizontal="right"/>
    </xf>
    <xf numFmtId="0" fontId="0" fillId="0" borderId="12" xfId="0" applyBorder="1" applyAlignment="1">
      <alignment/>
    </xf>
    <xf numFmtId="177" fontId="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7" fontId="6" fillId="0" borderId="0" xfId="0" applyNumberFormat="1" applyFont="1" applyAlignment="1">
      <alignment/>
    </xf>
    <xf numFmtId="177" fontId="6" fillId="0" borderId="3" xfId="0" applyNumberFormat="1" applyFont="1" applyBorder="1" applyAlignment="1">
      <alignment horizontal="left" vertical="center" indent="2"/>
    </xf>
    <xf numFmtId="177" fontId="9" fillId="0" borderId="3" xfId="0" applyNumberFormat="1" applyFont="1" applyBorder="1" applyAlignment="1">
      <alignment horizontal="left" vertical="center" indent="1"/>
    </xf>
    <xf numFmtId="177" fontId="9" fillId="0" borderId="11" xfId="0" applyNumberFormat="1" applyFont="1" applyBorder="1" applyAlignment="1">
      <alignment horizontal="left" vertical="center" indent="1"/>
    </xf>
    <xf numFmtId="177" fontId="6" fillId="0" borderId="27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horizontal="left" vertical="center" indent="2"/>
    </xf>
    <xf numFmtId="177" fontId="9" fillId="0" borderId="27" xfId="0" applyNumberFormat="1" applyFont="1" applyBorder="1" applyAlignment="1">
      <alignment horizontal="left" vertical="center" indent="1"/>
    </xf>
    <xf numFmtId="177" fontId="9" fillId="0" borderId="28" xfId="0" applyNumberFormat="1" applyFont="1" applyBorder="1" applyAlignment="1">
      <alignment horizontal="left" vertical="center" indent="1"/>
    </xf>
    <xf numFmtId="177" fontId="9" fillId="0" borderId="29" xfId="17" applyNumberFormat="1" applyFont="1" applyBorder="1" applyAlignment="1">
      <alignment/>
    </xf>
    <xf numFmtId="177" fontId="9" fillId="0" borderId="30" xfId="17" applyNumberFormat="1" applyFont="1" applyBorder="1" applyAlignment="1">
      <alignment/>
    </xf>
    <xf numFmtId="177" fontId="9" fillId="0" borderId="15" xfId="17" applyNumberFormat="1" applyFont="1" applyBorder="1" applyAlignment="1">
      <alignment/>
    </xf>
    <xf numFmtId="177" fontId="9" fillId="0" borderId="31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177" fontId="6" fillId="0" borderId="33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vertical="center"/>
    </xf>
    <xf numFmtId="177" fontId="9" fillId="0" borderId="34" xfId="0" applyNumberFormat="1" applyFont="1" applyBorder="1" applyAlignment="1">
      <alignment vertical="center"/>
    </xf>
    <xf numFmtId="177" fontId="6" fillId="0" borderId="33" xfId="0" applyNumberFormat="1" applyFont="1" applyBorder="1" applyAlignment="1">
      <alignment horizontal="center"/>
    </xf>
    <xf numFmtId="177" fontId="9" fillId="0" borderId="35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distributed"/>
    </xf>
    <xf numFmtId="178" fontId="9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77" fontId="8" fillId="0" borderId="0" xfId="0" applyNumberFormat="1" applyFont="1" applyAlignment="1">
      <alignment horizontal="center"/>
    </xf>
    <xf numFmtId="177" fontId="8" fillId="0" borderId="0" xfId="0" applyNumberFormat="1" applyFont="1" applyAlignment="1" quotePrefix="1">
      <alignment horizontal="center"/>
    </xf>
    <xf numFmtId="177" fontId="6" fillId="0" borderId="0" xfId="17" applyNumberFormat="1" applyFont="1" applyAlignment="1">
      <alignment horizontal="center"/>
    </xf>
    <xf numFmtId="177" fontId="6" fillId="0" borderId="0" xfId="17" applyNumberFormat="1" applyFont="1" applyAlignment="1" quotePrefix="1">
      <alignment horizontal="center"/>
    </xf>
    <xf numFmtId="177" fontId="9" fillId="0" borderId="32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9" fillId="0" borderId="32" xfId="17" applyFont="1" applyBorder="1" applyAlignment="1">
      <alignment horizontal="center" vertical="center"/>
    </xf>
    <xf numFmtId="38" fontId="9" fillId="0" borderId="19" xfId="17" applyFont="1" applyBorder="1" applyAlignment="1">
      <alignment horizontal="center" vertical="center"/>
    </xf>
    <xf numFmtId="38" fontId="9" fillId="0" borderId="35" xfId="17" applyFont="1" applyBorder="1" applyAlignment="1">
      <alignment horizontal="center" vertical="center"/>
    </xf>
    <xf numFmtId="38" fontId="8" fillId="0" borderId="0" xfId="17" applyFont="1" applyAlignment="1">
      <alignment horizontal="center"/>
    </xf>
    <xf numFmtId="49" fontId="6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9" fillId="0" borderId="4" xfId="0" applyFont="1" applyBorder="1" applyAlignment="1">
      <alignment horizontal="distributed"/>
    </xf>
    <xf numFmtId="0" fontId="8" fillId="0" borderId="0" xfId="0" applyFont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77" fontId="6" fillId="0" borderId="0" xfId="0" applyNumberFormat="1" applyFont="1" applyBorder="1" applyAlignment="1" quotePrefix="1">
      <alignment horizontal="left"/>
    </xf>
    <xf numFmtId="177" fontId="6" fillId="0" borderId="0" xfId="0" applyNumberFormat="1" applyFont="1" applyBorder="1" applyAlignment="1">
      <alignment/>
    </xf>
    <xf numFmtId="177" fontId="6" fillId="0" borderId="12" xfId="17" applyNumberFormat="1" applyFont="1" applyBorder="1" applyAlignment="1">
      <alignment horizontal="right"/>
    </xf>
    <xf numFmtId="0" fontId="0" fillId="0" borderId="12" xfId="0" applyBorder="1" applyAlignment="1">
      <alignment/>
    </xf>
    <xf numFmtId="177" fontId="6" fillId="0" borderId="0" xfId="0" applyNumberFormat="1" applyFont="1" applyAlignment="1">
      <alignment horizontal="left"/>
    </xf>
    <xf numFmtId="177" fontId="9" fillId="0" borderId="12" xfId="0" applyNumberFormat="1" applyFont="1" applyBorder="1" applyAlignment="1">
      <alignment horizontal="distributed"/>
    </xf>
    <xf numFmtId="177" fontId="6" fillId="0" borderId="0" xfId="0" applyNumberFormat="1" applyFont="1" applyBorder="1" applyAlignment="1">
      <alignment horizontal="left" vertical="center" wrapText="1"/>
    </xf>
    <xf numFmtId="177" fontId="7" fillId="0" borderId="0" xfId="0" applyNumberFormat="1" applyFont="1" applyBorder="1" applyAlignment="1">
      <alignment horizontal="left" vertical="center" wrapText="1"/>
    </xf>
    <xf numFmtId="177" fontId="7" fillId="0" borderId="4" xfId="0" applyNumberFormat="1" applyFont="1" applyBorder="1" applyAlignment="1">
      <alignment horizontal="left" vertical="center" wrapText="1"/>
    </xf>
    <xf numFmtId="177" fontId="6" fillId="0" borderId="0" xfId="0" applyNumberFormat="1" applyFont="1" applyBorder="1" applyAlignment="1" quotePrefix="1">
      <alignment horizontal="left" vertical="center" wrapText="1"/>
    </xf>
    <xf numFmtId="177" fontId="6" fillId="0" borderId="4" xfId="0" applyNumberFormat="1" applyFont="1" applyBorder="1" applyAlignment="1" quotePrefix="1">
      <alignment horizontal="left" vertical="center" wrapText="1"/>
    </xf>
    <xf numFmtId="177" fontId="6" fillId="0" borderId="4" xfId="0" applyNumberFormat="1" applyFont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left" vertical="center" shrinkToFit="1"/>
    </xf>
    <xf numFmtId="177" fontId="7" fillId="0" borderId="0" xfId="0" applyNumberFormat="1" applyFont="1" applyBorder="1" applyAlignment="1">
      <alignment horizontal="left" vertical="center" shrinkToFit="1"/>
    </xf>
    <xf numFmtId="177" fontId="7" fillId="0" borderId="4" xfId="0" applyNumberFormat="1" applyFont="1" applyBorder="1" applyAlignment="1">
      <alignment horizontal="left" vertical="center" shrinkToFit="1"/>
    </xf>
    <xf numFmtId="177" fontId="6" fillId="0" borderId="0" xfId="0" applyNumberFormat="1" applyFont="1" applyBorder="1" applyAlignment="1">
      <alignment vertical="center" wrapText="1"/>
    </xf>
    <xf numFmtId="177" fontId="6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 horizontal="distributed"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77" fontId="6" fillId="0" borderId="32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A1" sqref="A1:F1"/>
    </sheetView>
  </sheetViews>
  <sheetFormatPr defaultColWidth="9.00390625" defaultRowHeight="12"/>
  <cols>
    <col min="1" max="1" width="3.875" style="58" customWidth="1"/>
    <col min="2" max="2" width="7.125" style="58" customWidth="1"/>
    <col min="3" max="3" width="20.625" style="58" bestFit="1" customWidth="1"/>
    <col min="4" max="6" width="21.875" style="58" customWidth="1"/>
    <col min="7" max="16384" width="9.375" style="58" customWidth="1"/>
  </cols>
  <sheetData>
    <row r="1" spans="1:8" s="88" customFormat="1" ht="32.25" customHeight="1">
      <c r="A1" s="178" t="s">
        <v>201</v>
      </c>
      <c r="B1" s="179"/>
      <c r="C1" s="179"/>
      <c r="D1" s="179"/>
      <c r="E1" s="179"/>
      <c r="F1" s="179"/>
      <c r="G1" s="145"/>
      <c r="H1" s="145"/>
    </row>
    <row r="2" spans="1:8" s="88" customFormat="1" ht="32.25" customHeight="1">
      <c r="A2" s="144"/>
      <c r="B2" s="145"/>
      <c r="C2" s="145"/>
      <c r="D2" s="145"/>
      <c r="E2" s="145"/>
      <c r="F2" s="145"/>
      <c r="G2" s="145"/>
      <c r="H2" s="145"/>
    </row>
    <row r="3" spans="1:6" ht="21.75" customHeight="1">
      <c r="A3" s="172" t="s">
        <v>174</v>
      </c>
      <c r="B3" s="173"/>
      <c r="C3" s="173"/>
      <c r="D3" s="173"/>
      <c r="E3" s="173"/>
      <c r="F3" s="173"/>
    </row>
    <row r="4" spans="1:6" ht="21.75" customHeight="1">
      <c r="A4" s="174" t="s">
        <v>202</v>
      </c>
      <c r="B4" s="175"/>
      <c r="C4" s="175"/>
      <c r="D4" s="175"/>
      <c r="E4" s="175"/>
      <c r="F4" s="175"/>
    </row>
    <row r="5" spans="1:6" ht="21.75" customHeight="1">
      <c r="A5" s="1"/>
      <c r="B5" s="1"/>
      <c r="C5" s="1"/>
      <c r="D5" s="1"/>
      <c r="E5" s="141"/>
      <c r="F5" s="141" t="s">
        <v>171</v>
      </c>
    </row>
    <row r="6" spans="1:6" ht="21.75" customHeight="1">
      <c r="A6" s="176" t="s">
        <v>42</v>
      </c>
      <c r="B6" s="177"/>
      <c r="C6" s="177"/>
      <c r="D6" s="6" t="s">
        <v>155</v>
      </c>
      <c r="E6" s="7" t="s">
        <v>156</v>
      </c>
      <c r="F6" s="130" t="s">
        <v>157</v>
      </c>
    </row>
    <row r="7" spans="1:6" ht="21.75" customHeight="1">
      <c r="A7" s="10" t="s">
        <v>21</v>
      </c>
      <c r="B7" s="11"/>
      <c r="C7" s="11"/>
      <c r="D7" s="13"/>
      <c r="E7" s="14"/>
      <c r="F7" s="81"/>
    </row>
    <row r="8" spans="1:6" ht="21.75" customHeight="1">
      <c r="A8" s="17"/>
      <c r="B8" s="18" t="s">
        <v>158</v>
      </c>
      <c r="C8" s="18"/>
      <c r="D8" s="22">
        <f>SUM(E8:F8)</f>
        <v>1300251</v>
      </c>
      <c r="E8" s="22">
        <v>1300251</v>
      </c>
      <c r="F8" s="76">
        <v>0</v>
      </c>
    </row>
    <row r="9" spans="1:6" ht="21.75" customHeight="1">
      <c r="A9" s="17"/>
      <c r="B9" s="18" t="s">
        <v>53</v>
      </c>
      <c r="C9" s="18"/>
      <c r="D9" s="22">
        <f aca="true" t="shared" si="0" ref="D9:D15">SUM(E9:F9)</f>
        <v>1865000</v>
      </c>
      <c r="E9" s="22">
        <v>1865000</v>
      </c>
      <c r="F9" s="76">
        <v>0</v>
      </c>
    </row>
    <row r="10" spans="1:6" ht="21.75" customHeight="1">
      <c r="A10" s="17"/>
      <c r="B10" s="18" t="s">
        <v>54</v>
      </c>
      <c r="C10" s="18"/>
      <c r="D10" s="22">
        <f t="shared" si="0"/>
        <v>192708961</v>
      </c>
      <c r="E10" s="22">
        <v>67212931</v>
      </c>
      <c r="F10" s="76">
        <v>125496030</v>
      </c>
    </row>
    <row r="11" spans="1:6" ht="21.75" customHeight="1">
      <c r="A11" s="17"/>
      <c r="B11" s="18" t="s">
        <v>159</v>
      </c>
      <c r="C11" s="18"/>
      <c r="D11" s="22">
        <f t="shared" si="0"/>
        <v>273085000</v>
      </c>
      <c r="E11" s="22">
        <v>273085000</v>
      </c>
      <c r="F11" s="76">
        <v>0</v>
      </c>
    </row>
    <row r="12" spans="1:6" ht="21.75" customHeight="1">
      <c r="A12" s="17"/>
      <c r="B12" s="18" t="s">
        <v>55</v>
      </c>
      <c r="C12" s="18"/>
      <c r="D12" s="22">
        <f t="shared" si="0"/>
        <v>273845</v>
      </c>
      <c r="E12" s="22">
        <v>273845</v>
      </c>
      <c r="F12" s="76">
        <v>0</v>
      </c>
    </row>
    <row r="13" spans="1:6" ht="21.75" customHeight="1">
      <c r="A13" s="17"/>
      <c r="B13" s="55" t="s">
        <v>160</v>
      </c>
      <c r="C13" s="18"/>
      <c r="D13" s="22">
        <f t="shared" si="0"/>
        <v>253581</v>
      </c>
      <c r="E13" s="22">
        <v>26491</v>
      </c>
      <c r="F13" s="76">
        <v>227090</v>
      </c>
    </row>
    <row r="14" spans="1:6" ht="21.75" customHeight="1">
      <c r="A14" s="17"/>
      <c r="B14" s="18" t="s">
        <v>154</v>
      </c>
      <c r="C14" s="18"/>
      <c r="D14" s="28">
        <f t="shared" si="0"/>
        <v>51057682</v>
      </c>
      <c r="E14" s="28">
        <v>51057682</v>
      </c>
      <c r="F14" s="131">
        <v>0</v>
      </c>
    </row>
    <row r="15" spans="1:6" ht="21.75" customHeight="1">
      <c r="A15" s="17"/>
      <c r="B15" s="18"/>
      <c r="C15" s="11" t="s">
        <v>177</v>
      </c>
      <c r="D15" s="14">
        <f t="shared" si="0"/>
        <v>520544320</v>
      </c>
      <c r="E15" s="14">
        <f>SUM(E8:E14)</f>
        <v>394821200</v>
      </c>
      <c r="F15" s="81">
        <f>SUM(F8:F14)</f>
        <v>125723120</v>
      </c>
    </row>
    <row r="16" spans="1:6" ht="21.75" customHeight="1">
      <c r="A16" s="10"/>
      <c r="B16" s="11"/>
      <c r="C16" s="135" t="s">
        <v>161</v>
      </c>
      <c r="D16" s="25">
        <f>SUM(E16:F16)</f>
        <v>204558385</v>
      </c>
      <c r="E16" s="25">
        <v>194429947</v>
      </c>
      <c r="F16" s="26">
        <v>10128438</v>
      </c>
    </row>
    <row r="17" spans="1:6" ht="21.75" customHeight="1">
      <c r="A17" s="17"/>
      <c r="B17" s="18"/>
      <c r="C17" s="11" t="s">
        <v>162</v>
      </c>
      <c r="D17" s="133">
        <f>SUM(D15:D16)</f>
        <v>725102705</v>
      </c>
      <c r="E17" s="133">
        <f>SUM(E15:E16)</f>
        <v>589251147</v>
      </c>
      <c r="F17" s="134">
        <f>SUM(F15:F16)</f>
        <v>135851558</v>
      </c>
    </row>
    <row r="18" spans="1:6" ht="21.75" customHeight="1">
      <c r="A18" s="10" t="s">
        <v>33</v>
      </c>
      <c r="B18" s="11"/>
      <c r="C18" s="11"/>
      <c r="D18" s="13"/>
      <c r="E18" s="14"/>
      <c r="F18" s="76"/>
    </row>
    <row r="19" spans="1:6" ht="21.75" customHeight="1">
      <c r="A19" s="17"/>
      <c r="B19" s="18" t="s">
        <v>163</v>
      </c>
      <c r="C19" s="18"/>
      <c r="D19" s="22">
        <f>SUM(E19:F19)</f>
        <v>376456563</v>
      </c>
      <c r="E19" s="22">
        <v>299275268</v>
      </c>
      <c r="F19" s="76">
        <v>77181295</v>
      </c>
    </row>
    <row r="20" spans="1:6" ht="21.75" customHeight="1">
      <c r="A20" s="17"/>
      <c r="B20" s="18" t="s">
        <v>164</v>
      </c>
      <c r="C20" s="18"/>
      <c r="D20" s="22">
        <f aca="true" t="shared" si="1" ref="D20:D25">SUM(E20:F20)</f>
        <v>129853874</v>
      </c>
      <c r="E20" s="21">
        <v>129853874</v>
      </c>
      <c r="F20" s="76">
        <v>0</v>
      </c>
    </row>
    <row r="21" spans="1:6" ht="21.75" customHeight="1">
      <c r="A21" s="17"/>
      <c r="B21" s="18" t="s">
        <v>165</v>
      </c>
      <c r="C21" s="18"/>
      <c r="D21" s="22">
        <f t="shared" si="1"/>
        <v>896</v>
      </c>
      <c r="E21" s="21">
        <v>896</v>
      </c>
      <c r="F21" s="76">
        <v>0</v>
      </c>
    </row>
    <row r="22" spans="1:6" ht="21.75" customHeight="1">
      <c r="A22" s="17"/>
      <c r="B22" s="18" t="s">
        <v>166</v>
      </c>
      <c r="C22" s="18"/>
      <c r="D22" s="22">
        <f t="shared" si="1"/>
        <v>23697960</v>
      </c>
      <c r="E22" s="21">
        <v>16085379</v>
      </c>
      <c r="F22" s="76">
        <v>7612581</v>
      </c>
    </row>
    <row r="23" spans="1:6" ht="21.75" customHeight="1">
      <c r="A23" s="17"/>
      <c r="B23" s="18" t="s">
        <v>200</v>
      </c>
      <c r="C23" s="18"/>
      <c r="D23" s="22">
        <f t="shared" si="1"/>
        <v>50000</v>
      </c>
      <c r="E23" s="21">
        <v>50000</v>
      </c>
      <c r="F23" s="76">
        <v>0</v>
      </c>
    </row>
    <row r="24" spans="1:6" ht="21.75" customHeight="1">
      <c r="A24" s="17"/>
      <c r="B24" s="18" t="s">
        <v>167</v>
      </c>
      <c r="C24" s="18"/>
      <c r="D24" s="28">
        <f t="shared" si="1"/>
        <v>51057682</v>
      </c>
      <c r="E24" s="27">
        <v>0</v>
      </c>
      <c r="F24" s="131">
        <v>51057682</v>
      </c>
    </row>
    <row r="25" spans="1:6" ht="21.75" customHeight="1">
      <c r="A25" s="17"/>
      <c r="B25" s="18"/>
      <c r="C25" s="11" t="s">
        <v>168</v>
      </c>
      <c r="D25" s="14">
        <f t="shared" si="1"/>
        <v>581116975</v>
      </c>
      <c r="E25" s="13">
        <f>SUM(E19:E24)</f>
        <v>445265417</v>
      </c>
      <c r="F25" s="15">
        <f>SUM(F19:F24)</f>
        <v>135851558</v>
      </c>
    </row>
    <row r="26" spans="1:6" ht="21.75" customHeight="1">
      <c r="A26" s="17"/>
      <c r="B26" s="18"/>
      <c r="C26" s="11" t="s">
        <v>169</v>
      </c>
      <c r="D26" s="56">
        <f>SUM(E26:F26)</f>
        <v>-60572655</v>
      </c>
      <c r="E26" s="25">
        <f>E15-E25</f>
        <v>-50444217</v>
      </c>
      <c r="F26" s="26">
        <f>F15-F25</f>
        <v>-10128438</v>
      </c>
    </row>
    <row r="27" spans="1:6" ht="21.75" customHeight="1">
      <c r="A27" s="17"/>
      <c r="B27" s="18"/>
      <c r="C27" s="11" t="s">
        <v>170</v>
      </c>
      <c r="D27" s="14">
        <f>SUM(E27:F27)</f>
        <v>143985730</v>
      </c>
      <c r="E27" s="13">
        <f>E16+E26</f>
        <v>143985730</v>
      </c>
      <c r="F27" s="15">
        <f>F16+F26</f>
        <v>0</v>
      </c>
    </row>
    <row r="28" spans="1:6" ht="4.5" customHeight="1">
      <c r="A28" s="30"/>
      <c r="B28" s="31"/>
      <c r="C28" s="32"/>
      <c r="D28" s="155"/>
      <c r="E28" s="155"/>
      <c r="F28" s="156"/>
    </row>
  </sheetData>
  <mergeCells count="4">
    <mergeCell ref="A3:F3"/>
    <mergeCell ref="A4:F4"/>
    <mergeCell ref="A6:C6"/>
    <mergeCell ref="A1:F1"/>
  </mergeCells>
  <printOptions/>
  <pageMargins left="1.1811023622047245" right="0.7874015748031497" top="0.984251968503937" bottom="0.984251968503937" header="0.5118110236220472" footer="0.5118110236220472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1" sqref="A1"/>
    </sheetView>
  </sheetViews>
  <sheetFormatPr defaultColWidth="9.00390625" defaultRowHeight="12"/>
  <cols>
    <col min="1" max="1" width="29.875" style="1" customWidth="1"/>
    <col min="2" max="2" width="15.875" style="1" customWidth="1"/>
    <col min="3" max="5" width="19.375" style="1" customWidth="1"/>
    <col min="6" max="6" width="12.875" style="1" customWidth="1"/>
    <col min="7" max="16384" width="9.375" style="1" customWidth="1"/>
  </cols>
  <sheetData>
    <row r="1" spans="1:2" ht="21.75" customHeight="1">
      <c r="A1" s="143" t="s">
        <v>157</v>
      </c>
      <c r="B1" s="143"/>
    </row>
    <row r="2" spans="1:6" ht="21.75" customHeight="1">
      <c r="A2" s="188" t="s">
        <v>123</v>
      </c>
      <c r="B2" s="188"/>
      <c r="C2" s="188"/>
      <c r="D2" s="188"/>
      <c r="E2" s="188"/>
      <c r="F2" s="188"/>
    </row>
    <row r="3" spans="1:6" s="58" customFormat="1" ht="21.75" customHeight="1">
      <c r="A3" s="174" t="s">
        <v>202</v>
      </c>
      <c r="B3" s="174"/>
      <c r="C3" s="170"/>
      <c r="D3" s="170"/>
      <c r="E3" s="170"/>
      <c r="F3" s="170"/>
    </row>
    <row r="4" spans="1:6" s="58" customFormat="1" ht="21.75" customHeight="1">
      <c r="A4" s="46" t="s">
        <v>193</v>
      </c>
      <c r="B4" s="146"/>
      <c r="C4" s="146"/>
      <c r="D4" s="146"/>
      <c r="E4" s="146"/>
      <c r="F4" s="141" t="s">
        <v>171</v>
      </c>
    </row>
    <row r="5" spans="1:6" ht="20.25" customHeight="1">
      <c r="A5" s="214" t="s">
        <v>192</v>
      </c>
      <c r="B5" s="215"/>
      <c r="C5" s="163" t="s">
        <v>112</v>
      </c>
      <c r="D5" s="163" t="s">
        <v>113</v>
      </c>
      <c r="E5" s="163" t="s">
        <v>114</v>
      </c>
      <c r="F5" s="163" t="s">
        <v>115</v>
      </c>
    </row>
    <row r="6" spans="1:6" s="46" customFormat="1" ht="24.75" customHeight="1">
      <c r="A6" s="47" t="s">
        <v>105</v>
      </c>
      <c r="B6" s="150"/>
      <c r="C6" s="122">
        <f>SUM(C7:C11)</f>
        <v>119200000</v>
      </c>
      <c r="D6" s="122">
        <f>SUM(D7:D11)</f>
        <v>125496030</v>
      </c>
      <c r="E6" s="122">
        <f>SUM(E7:E11)</f>
        <v>-6296030</v>
      </c>
      <c r="F6" s="122"/>
    </row>
    <row r="7" spans="1:6" s="46" customFormat="1" ht="24.75" customHeight="1">
      <c r="A7" s="147" t="s">
        <v>106</v>
      </c>
      <c r="B7" s="151"/>
      <c r="C7" s="122">
        <v>102900000</v>
      </c>
      <c r="D7" s="122">
        <v>108094125</v>
      </c>
      <c r="E7" s="122">
        <f aca="true" t="shared" si="0" ref="E7:E19">+C7-D7</f>
        <v>-5194125</v>
      </c>
      <c r="F7" s="122"/>
    </row>
    <row r="8" spans="1:6" s="46" customFormat="1" ht="24.75" customHeight="1">
      <c r="A8" s="147" t="s">
        <v>107</v>
      </c>
      <c r="B8" s="151"/>
      <c r="C8" s="122">
        <v>800000</v>
      </c>
      <c r="D8" s="122">
        <v>1949535</v>
      </c>
      <c r="E8" s="122">
        <f t="shared" si="0"/>
        <v>-1149535</v>
      </c>
      <c r="F8" s="122"/>
    </row>
    <row r="9" spans="1:6" s="46" customFormat="1" ht="24.75" customHeight="1">
      <c r="A9" s="147" t="s">
        <v>108</v>
      </c>
      <c r="B9" s="151"/>
      <c r="C9" s="122">
        <v>600000</v>
      </c>
      <c r="D9" s="122">
        <v>721167</v>
      </c>
      <c r="E9" s="122">
        <f t="shared" si="0"/>
        <v>-121167</v>
      </c>
      <c r="F9" s="122"/>
    </row>
    <row r="10" spans="1:6" s="46" customFormat="1" ht="24.75" customHeight="1">
      <c r="A10" s="147" t="s">
        <v>122</v>
      </c>
      <c r="B10" s="151"/>
      <c r="C10" s="122">
        <v>12500000</v>
      </c>
      <c r="D10" s="122">
        <v>12727421</v>
      </c>
      <c r="E10" s="122">
        <f t="shared" si="0"/>
        <v>-227421</v>
      </c>
      <c r="F10" s="122"/>
    </row>
    <row r="11" spans="1:6" s="46" customFormat="1" ht="24.75" customHeight="1">
      <c r="A11" s="147" t="s">
        <v>109</v>
      </c>
      <c r="B11" s="151"/>
      <c r="C11" s="122">
        <v>2400000</v>
      </c>
      <c r="D11" s="122">
        <v>2003782</v>
      </c>
      <c r="E11" s="122">
        <f t="shared" si="0"/>
        <v>396218</v>
      </c>
      <c r="F11" s="122"/>
    </row>
    <row r="12" spans="1:6" s="46" customFormat="1" ht="24.75" customHeight="1">
      <c r="A12" s="47" t="s">
        <v>146</v>
      </c>
      <c r="B12" s="150"/>
      <c r="C12" s="122">
        <f>SUM(C13:C14)</f>
        <v>0</v>
      </c>
      <c r="D12" s="122">
        <f>SUM(D13:D14)</f>
        <v>227090</v>
      </c>
      <c r="E12" s="122">
        <f>SUM(E13:E14)</f>
        <v>-227090</v>
      </c>
      <c r="F12" s="122"/>
    </row>
    <row r="13" spans="1:6" s="46" customFormat="1" ht="24.75" customHeight="1">
      <c r="A13" s="147" t="s">
        <v>147</v>
      </c>
      <c r="B13" s="151"/>
      <c r="C13" s="122">
        <v>0</v>
      </c>
      <c r="D13" s="122">
        <v>34690</v>
      </c>
      <c r="E13" s="122">
        <f>+C13-D13</f>
        <v>-34690</v>
      </c>
      <c r="F13" s="122"/>
    </row>
    <row r="14" spans="1:6" s="46" customFormat="1" ht="24.75" customHeight="1">
      <c r="A14" s="147" t="s">
        <v>69</v>
      </c>
      <c r="B14" s="151"/>
      <c r="C14" s="122">
        <v>0</v>
      </c>
      <c r="D14" s="122">
        <v>192400</v>
      </c>
      <c r="E14" s="122">
        <f>+C14-D14</f>
        <v>-192400</v>
      </c>
      <c r="F14" s="122"/>
    </row>
    <row r="15" spans="1:6" s="46" customFormat="1" ht="24.75" customHeight="1">
      <c r="A15" s="47" t="s">
        <v>216</v>
      </c>
      <c r="B15" s="150"/>
      <c r="C15" s="122">
        <f>SUM(C16:C17)</f>
        <v>10000000</v>
      </c>
      <c r="D15" s="122">
        <f>SUM(D16:D17)</f>
        <v>0</v>
      </c>
      <c r="E15" s="122">
        <f>SUM(E16:E17)</f>
        <v>10000000</v>
      </c>
      <c r="F15" s="122"/>
    </row>
    <row r="16" spans="1:6" s="46" customFormat="1" ht="24.75" customHeight="1">
      <c r="A16" s="147" t="s">
        <v>217</v>
      </c>
      <c r="B16" s="151"/>
      <c r="C16" s="122">
        <v>5500000</v>
      </c>
      <c r="D16" s="122">
        <v>0</v>
      </c>
      <c r="E16" s="122">
        <f t="shared" si="0"/>
        <v>5500000</v>
      </c>
      <c r="F16" s="122"/>
    </row>
    <row r="17" spans="1:6" s="46" customFormat="1" ht="24.75" customHeight="1">
      <c r="A17" s="147" t="s">
        <v>218</v>
      </c>
      <c r="B17" s="151"/>
      <c r="C17" s="122">
        <v>4500000</v>
      </c>
      <c r="D17" s="122">
        <v>0</v>
      </c>
      <c r="E17" s="122">
        <f t="shared" si="0"/>
        <v>4500000</v>
      </c>
      <c r="F17" s="122"/>
    </row>
    <row r="18" spans="1:6" s="46" customFormat="1" ht="24.75" customHeight="1">
      <c r="A18" s="148" t="s">
        <v>185</v>
      </c>
      <c r="B18" s="152" t="s">
        <v>187</v>
      </c>
      <c r="C18" s="157">
        <f>C6+C12+C15</f>
        <v>129200000</v>
      </c>
      <c r="D18" s="157">
        <f>D6+D12+D15</f>
        <v>125723120</v>
      </c>
      <c r="E18" s="157">
        <f>E6+E12+E15</f>
        <v>3476880</v>
      </c>
      <c r="F18" s="161"/>
    </row>
    <row r="19" spans="1:6" s="46" customFormat="1" ht="24.75" customHeight="1">
      <c r="A19" s="148" t="s">
        <v>32</v>
      </c>
      <c r="B19" s="152"/>
      <c r="C19" s="157">
        <v>0</v>
      </c>
      <c r="D19" s="157">
        <v>10128438</v>
      </c>
      <c r="E19" s="157">
        <f t="shared" si="0"/>
        <v>-10128438</v>
      </c>
      <c r="F19" s="161"/>
    </row>
    <row r="20" spans="1:6" s="125" customFormat="1" ht="24.75" customHeight="1">
      <c r="A20" s="149" t="s">
        <v>186</v>
      </c>
      <c r="B20" s="153" t="s">
        <v>188</v>
      </c>
      <c r="C20" s="162">
        <f>C18+C19</f>
        <v>129200000</v>
      </c>
      <c r="D20" s="162">
        <f>D18+D19</f>
        <v>135851558</v>
      </c>
      <c r="E20" s="162">
        <f>E18+E19</f>
        <v>-6651558</v>
      </c>
      <c r="F20" s="162"/>
    </row>
    <row r="21" s="46" customFormat="1" ht="24.75" customHeight="1"/>
    <row r="22" spans="1:2" s="125" customFormat="1" ht="24.75" customHeight="1">
      <c r="A22" s="46" t="s">
        <v>117</v>
      </c>
      <c r="B22" s="46"/>
    </row>
    <row r="23" spans="1:6" s="46" customFormat="1" ht="24.75" customHeight="1">
      <c r="A23" s="158" t="s">
        <v>116</v>
      </c>
      <c r="B23" s="159"/>
      <c r="C23" s="160" t="s">
        <v>112</v>
      </c>
      <c r="D23" s="160" t="s">
        <v>113</v>
      </c>
      <c r="E23" s="160" t="s">
        <v>114</v>
      </c>
      <c r="F23" s="160" t="s">
        <v>115</v>
      </c>
    </row>
    <row r="24" spans="1:6" s="46" customFormat="1" ht="24.75" customHeight="1">
      <c r="A24" s="47" t="s">
        <v>121</v>
      </c>
      <c r="B24" s="150"/>
      <c r="C24" s="122">
        <f>SUM(C25:C31)</f>
        <v>82900000</v>
      </c>
      <c r="D24" s="122">
        <f>SUM(D25:D31)</f>
        <v>77181295</v>
      </c>
      <c r="E24" s="122">
        <f>SUM(E25:E31)</f>
        <v>5718705</v>
      </c>
      <c r="F24" s="122"/>
    </row>
    <row r="25" spans="1:6" s="46" customFormat="1" ht="24.75" customHeight="1">
      <c r="A25" s="147" t="s">
        <v>219</v>
      </c>
      <c r="B25" s="151"/>
      <c r="C25" s="122">
        <v>22900000</v>
      </c>
      <c r="D25" s="122">
        <v>22801695</v>
      </c>
      <c r="E25" s="122">
        <f aca="true" t="shared" si="1" ref="E25:E37">+C25-D25</f>
        <v>98305</v>
      </c>
      <c r="F25" s="122"/>
    </row>
    <row r="26" spans="1:6" s="46" customFormat="1" ht="24.75" customHeight="1">
      <c r="A26" s="147" t="s">
        <v>221</v>
      </c>
      <c r="B26" s="151"/>
      <c r="C26" s="122">
        <v>23000000</v>
      </c>
      <c r="D26" s="122">
        <v>20437945</v>
      </c>
      <c r="E26" s="122">
        <f t="shared" si="1"/>
        <v>2562055</v>
      </c>
      <c r="F26" s="122"/>
    </row>
    <row r="27" spans="1:6" s="46" customFormat="1" ht="24.75" customHeight="1">
      <c r="A27" s="147" t="s">
        <v>110</v>
      </c>
      <c r="B27" s="151"/>
      <c r="C27" s="122">
        <v>15200000</v>
      </c>
      <c r="D27" s="122">
        <v>14518400</v>
      </c>
      <c r="E27" s="122">
        <f t="shared" si="1"/>
        <v>681600</v>
      </c>
      <c r="F27" s="122"/>
    </row>
    <row r="28" spans="1:6" s="46" customFormat="1" ht="24.75" customHeight="1">
      <c r="A28" s="147" t="s">
        <v>220</v>
      </c>
      <c r="B28" s="151"/>
      <c r="C28" s="122">
        <v>9900000</v>
      </c>
      <c r="D28" s="122">
        <v>9804034</v>
      </c>
      <c r="E28" s="122">
        <f t="shared" si="1"/>
        <v>95966</v>
      </c>
      <c r="F28" s="122"/>
    </row>
    <row r="29" spans="1:6" s="46" customFormat="1" ht="24.75" customHeight="1">
      <c r="A29" s="147" t="s">
        <v>222</v>
      </c>
      <c r="B29" s="151"/>
      <c r="C29" s="122">
        <v>9200000</v>
      </c>
      <c r="D29" s="122">
        <v>7942676</v>
      </c>
      <c r="E29" s="122">
        <f t="shared" si="1"/>
        <v>1257324</v>
      </c>
      <c r="F29" s="122"/>
    </row>
    <row r="30" spans="1:6" s="46" customFormat="1" ht="24.75" customHeight="1">
      <c r="A30" s="147" t="s">
        <v>70</v>
      </c>
      <c r="B30" s="151"/>
      <c r="C30" s="122">
        <v>1000000</v>
      </c>
      <c r="D30" s="122">
        <v>861750</v>
      </c>
      <c r="E30" s="122">
        <f t="shared" si="1"/>
        <v>138250</v>
      </c>
      <c r="F30" s="122"/>
    </row>
    <row r="31" spans="1:6" s="46" customFormat="1" ht="24.75" customHeight="1">
      <c r="A31" s="147" t="s">
        <v>223</v>
      </c>
      <c r="B31" s="151"/>
      <c r="C31" s="122">
        <v>1700000</v>
      </c>
      <c r="D31" s="122">
        <v>814795</v>
      </c>
      <c r="E31" s="122">
        <f t="shared" si="1"/>
        <v>885205</v>
      </c>
      <c r="F31" s="122"/>
    </row>
    <row r="32" spans="1:6" s="46" customFormat="1" ht="24.75" customHeight="1">
      <c r="A32" s="47" t="s">
        <v>224</v>
      </c>
      <c r="B32" s="150"/>
      <c r="C32" s="122">
        <f>C33</f>
        <v>7700000</v>
      </c>
      <c r="D32" s="122">
        <f>D33</f>
        <v>7612581</v>
      </c>
      <c r="E32" s="122">
        <f t="shared" si="1"/>
        <v>87419</v>
      </c>
      <c r="F32" s="122"/>
    </row>
    <row r="33" spans="1:6" s="46" customFormat="1" ht="24.75" customHeight="1">
      <c r="A33" s="147" t="s">
        <v>66</v>
      </c>
      <c r="B33" s="151"/>
      <c r="C33" s="122">
        <v>7700000</v>
      </c>
      <c r="D33" s="122">
        <v>7612581</v>
      </c>
      <c r="E33" s="122">
        <f t="shared" si="1"/>
        <v>87419</v>
      </c>
      <c r="F33" s="122"/>
    </row>
    <row r="34" spans="1:6" s="46" customFormat="1" ht="24.75" customHeight="1">
      <c r="A34" s="47" t="s">
        <v>148</v>
      </c>
      <c r="B34" s="150"/>
      <c r="C34" s="122">
        <f>C35</f>
        <v>37600000</v>
      </c>
      <c r="D34" s="122">
        <f>D35</f>
        <v>51057682</v>
      </c>
      <c r="E34" s="122">
        <f>+C34-D34</f>
        <v>-13457682</v>
      </c>
      <c r="F34" s="122"/>
    </row>
    <row r="35" spans="1:6" s="46" customFormat="1" ht="24.75" customHeight="1">
      <c r="A35" s="147" t="s">
        <v>149</v>
      </c>
      <c r="B35" s="151"/>
      <c r="C35" s="122">
        <v>37600000</v>
      </c>
      <c r="D35" s="122">
        <v>51057682</v>
      </c>
      <c r="E35" s="122">
        <f>+C35-D35</f>
        <v>-13457682</v>
      </c>
      <c r="F35" s="122"/>
    </row>
    <row r="36" spans="1:6" s="46" customFormat="1" ht="24.75" customHeight="1">
      <c r="A36" s="47" t="s">
        <v>194</v>
      </c>
      <c r="B36" s="150"/>
      <c r="C36" s="122">
        <f>C37</f>
        <v>1000000</v>
      </c>
      <c r="D36" s="122">
        <f>D37</f>
        <v>0</v>
      </c>
      <c r="E36" s="122">
        <f t="shared" si="1"/>
        <v>1000000</v>
      </c>
      <c r="F36" s="122"/>
    </row>
    <row r="37" spans="1:6" s="125" customFormat="1" ht="24.75" customHeight="1">
      <c r="A37" s="147" t="s">
        <v>111</v>
      </c>
      <c r="B37" s="151"/>
      <c r="C37" s="122">
        <v>1000000</v>
      </c>
      <c r="D37" s="122">
        <v>0</v>
      </c>
      <c r="E37" s="122">
        <f t="shared" si="1"/>
        <v>1000000</v>
      </c>
      <c r="F37" s="122"/>
    </row>
    <row r="38" spans="1:6" s="125" customFormat="1" ht="24.75" customHeight="1">
      <c r="A38" s="148" t="s">
        <v>182</v>
      </c>
      <c r="B38" s="152" t="s">
        <v>179</v>
      </c>
      <c r="C38" s="157">
        <f>C24+C32+C36+C34</f>
        <v>129200000</v>
      </c>
      <c r="D38" s="157">
        <f>D24+D32+D36+D34</f>
        <v>135851558</v>
      </c>
      <c r="E38" s="157">
        <f>E24+E32+E36+E34</f>
        <v>-6651558</v>
      </c>
      <c r="F38" s="157"/>
    </row>
    <row r="39" spans="1:6" s="125" customFormat="1" ht="24.75" customHeight="1">
      <c r="A39" s="148" t="s">
        <v>183</v>
      </c>
      <c r="B39" s="152" t="s">
        <v>181</v>
      </c>
      <c r="C39" s="157">
        <v>0</v>
      </c>
      <c r="D39" s="157">
        <f>D18-D38</f>
        <v>-10128438</v>
      </c>
      <c r="E39" s="157">
        <f>+C39-D39</f>
        <v>10128438</v>
      </c>
      <c r="F39" s="157"/>
    </row>
    <row r="40" spans="1:6" s="46" customFormat="1" ht="24.75" customHeight="1">
      <c r="A40" s="149" t="s">
        <v>184</v>
      </c>
      <c r="B40" s="153" t="s">
        <v>180</v>
      </c>
      <c r="C40" s="124">
        <f>C19+C39</f>
        <v>0</v>
      </c>
      <c r="D40" s="124">
        <f>D19+D39</f>
        <v>0</v>
      </c>
      <c r="E40" s="124">
        <f>+C40-D40</f>
        <v>0</v>
      </c>
      <c r="F40" s="123"/>
    </row>
  </sheetData>
  <mergeCells count="3">
    <mergeCell ref="A3:F3"/>
    <mergeCell ref="A2:F2"/>
    <mergeCell ref="A5:B5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1" sqref="A1"/>
    </sheetView>
  </sheetViews>
  <sheetFormatPr defaultColWidth="9.00390625" defaultRowHeight="12"/>
  <cols>
    <col min="1" max="3" width="2.625" style="59" customWidth="1"/>
    <col min="4" max="4" width="38.875" style="59" customWidth="1"/>
    <col min="5" max="7" width="19.375" style="59" customWidth="1"/>
    <col min="8" max="16384" width="9.375" style="59" customWidth="1"/>
  </cols>
  <sheetData>
    <row r="1" s="1" customFormat="1" ht="21.75" customHeight="1">
      <c r="A1" s="143" t="s">
        <v>157</v>
      </c>
    </row>
    <row r="2" spans="1:7" ht="21.75" customHeight="1">
      <c r="A2" s="183" t="s">
        <v>76</v>
      </c>
      <c r="B2" s="183"/>
      <c r="C2" s="183"/>
      <c r="D2" s="183"/>
      <c r="E2" s="183"/>
      <c r="F2" s="183"/>
      <c r="G2" s="183"/>
    </row>
    <row r="3" spans="1:10" ht="21.75" customHeight="1">
      <c r="A3" s="175" t="s">
        <v>203</v>
      </c>
      <c r="B3" s="174"/>
      <c r="C3" s="174"/>
      <c r="D3" s="174"/>
      <c r="E3" s="174"/>
      <c r="F3" s="174"/>
      <c r="G3" s="174"/>
      <c r="H3" s="2"/>
      <c r="I3" s="2"/>
      <c r="J3" s="2"/>
    </row>
    <row r="4" spans="1:7" ht="21.75" customHeight="1">
      <c r="A4" s="60"/>
      <c r="F4" s="61"/>
      <c r="G4" s="62" t="s">
        <v>77</v>
      </c>
    </row>
    <row r="5" spans="1:7" s="66" customFormat="1" ht="21.75" customHeight="1">
      <c r="A5" s="180" t="s">
        <v>47</v>
      </c>
      <c r="B5" s="181"/>
      <c r="C5" s="181"/>
      <c r="D5" s="182"/>
      <c r="E5" s="63"/>
      <c r="F5" s="64" t="s">
        <v>35</v>
      </c>
      <c r="G5" s="65"/>
    </row>
    <row r="6" spans="1:7" s="72" customFormat="1" ht="21.75" customHeight="1">
      <c r="A6" s="67" t="s">
        <v>48</v>
      </c>
      <c r="B6" s="68"/>
      <c r="C6" s="68"/>
      <c r="D6" s="68"/>
      <c r="E6" s="69"/>
      <c r="F6" s="70"/>
      <c r="G6" s="71"/>
    </row>
    <row r="7" spans="1:7" ht="21.75" customHeight="1">
      <c r="A7" s="73"/>
      <c r="B7" s="74" t="s">
        <v>49</v>
      </c>
      <c r="C7" s="74"/>
      <c r="D7" s="74"/>
      <c r="E7" s="75"/>
      <c r="F7" s="75"/>
      <c r="G7" s="76"/>
    </row>
    <row r="8" spans="1:7" ht="21.75" customHeight="1">
      <c r="A8" s="73"/>
      <c r="B8" s="74"/>
      <c r="D8" s="74" t="s">
        <v>225</v>
      </c>
      <c r="E8" s="75">
        <v>7612581</v>
      </c>
      <c r="F8" s="75">
        <f>SUM(E8:E8)</f>
        <v>7612581</v>
      </c>
      <c r="G8" s="76"/>
    </row>
    <row r="9" spans="1:7" ht="21.75" customHeight="1">
      <c r="A9" s="73"/>
      <c r="B9" s="74" t="s">
        <v>78</v>
      </c>
      <c r="C9" s="74"/>
      <c r="D9" s="74"/>
      <c r="E9" s="77"/>
      <c r="F9" s="78">
        <v>0</v>
      </c>
      <c r="G9" s="76"/>
    </row>
    <row r="10" spans="1:7" s="72" customFormat="1" ht="21.75" customHeight="1">
      <c r="A10" s="67"/>
      <c r="B10" s="68"/>
      <c r="C10" s="68"/>
      <c r="D10" s="79" t="s">
        <v>36</v>
      </c>
      <c r="E10" s="69"/>
      <c r="F10" s="69"/>
      <c r="G10" s="81">
        <f>SUM(F8:F9)</f>
        <v>7612581</v>
      </c>
    </row>
    <row r="11" spans="1:7" s="72" customFormat="1" ht="21.75" customHeight="1">
      <c r="A11" s="67"/>
      <c r="B11" s="68"/>
      <c r="C11" s="68"/>
      <c r="D11" s="79"/>
      <c r="E11" s="69"/>
      <c r="F11" s="69"/>
      <c r="G11" s="81"/>
    </row>
    <row r="12" spans="1:7" s="72" customFormat="1" ht="21.75" customHeight="1">
      <c r="A12" s="67" t="s">
        <v>50</v>
      </c>
      <c r="B12" s="68"/>
      <c r="C12" s="68"/>
      <c r="D12" s="68"/>
      <c r="E12" s="69"/>
      <c r="F12" s="69"/>
      <c r="G12" s="81"/>
    </row>
    <row r="13" spans="1:7" ht="21.75" customHeight="1">
      <c r="A13" s="73"/>
      <c r="B13" s="74" t="s">
        <v>40</v>
      </c>
      <c r="C13" s="74"/>
      <c r="D13" s="74"/>
      <c r="E13" s="75"/>
      <c r="F13" s="75"/>
      <c r="G13" s="76"/>
    </row>
    <row r="14" spans="1:7" ht="21.75" customHeight="1">
      <c r="A14" s="73"/>
      <c r="B14" s="74"/>
      <c r="C14" s="74"/>
      <c r="D14" s="74" t="s">
        <v>120</v>
      </c>
      <c r="E14" s="75">
        <v>10128438</v>
      </c>
      <c r="F14" s="75"/>
      <c r="G14" s="76"/>
    </row>
    <row r="15" spans="1:7" ht="21.75" customHeight="1">
      <c r="A15" s="73"/>
      <c r="B15" s="74"/>
      <c r="C15" s="74"/>
      <c r="D15" s="74" t="s">
        <v>242</v>
      </c>
      <c r="E15" s="75">
        <v>9062324</v>
      </c>
      <c r="F15" s="75"/>
      <c r="G15" s="76"/>
    </row>
    <row r="16" spans="1:7" ht="21.75" customHeight="1">
      <c r="A16" s="73"/>
      <c r="B16" s="74"/>
      <c r="C16" s="74"/>
      <c r="D16" s="74" t="s">
        <v>80</v>
      </c>
      <c r="E16" s="75">
        <v>54149525</v>
      </c>
      <c r="F16" s="75"/>
      <c r="G16" s="76"/>
    </row>
    <row r="17" spans="1:7" ht="21.75" customHeight="1">
      <c r="A17" s="73"/>
      <c r="B17" s="74"/>
      <c r="D17" s="74" t="s">
        <v>74</v>
      </c>
      <c r="E17" s="28">
        <v>801988</v>
      </c>
      <c r="F17" s="75">
        <f>SUM(E14:E17)</f>
        <v>74142275</v>
      </c>
      <c r="G17" s="76"/>
    </row>
    <row r="18" spans="1:7" ht="21.75" customHeight="1">
      <c r="A18" s="73"/>
      <c r="B18" s="74" t="s">
        <v>79</v>
      </c>
      <c r="C18" s="74"/>
      <c r="D18" s="74"/>
      <c r="E18" s="77"/>
      <c r="F18" s="78">
        <v>0</v>
      </c>
      <c r="G18" s="76"/>
    </row>
    <row r="19" spans="1:7" s="72" customFormat="1" ht="21.75" customHeight="1">
      <c r="A19" s="67"/>
      <c r="B19" s="68"/>
      <c r="D19" s="79" t="s">
        <v>37</v>
      </c>
      <c r="E19" s="69"/>
      <c r="F19" s="69"/>
      <c r="G19" s="80">
        <f>F17</f>
        <v>74142275</v>
      </c>
    </row>
    <row r="20" spans="1:7" s="72" customFormat="1" ht="21.75" customHeight="1">
      <c r="A20" s="67"/>
      <c r="B20" s="68"/>
      <c r="C20" s="68"/>
      <c r="D20" s="79" t="s">
        <v>75</v>
      </c>
      <c r="E20" s="69"/>
      <c r="F20" s="69"/>
      <c r="G20" s="81">
        <f>-(G10-G19)</f>
        <v>66529694</v>
      </c>
    </row>
    <row r="21" spans="1:7" s="72" customFormat="1" ht="21.75" customHeight="1">
      <c r="A21" s="67"/>
      <c r="B21" s="68"/>
      <c r="C21" s="68"/>
      <c r="D21" s="79" t="s">
        <v>38</v>
      </c>
      <c r="E21" s="69"/>
      <c r="F21" s="69"/>
      <c r="G21" s="80">
        <v>1513568865</v>
      </c>
    </row>
    <row r="22" spans="1:7" s="72" customFormat="1" ht="21.75" customHeight="1">
      <c r="A22" s="67"/>
      <c r="B22" s="68"/>
      <c r="C22" s="68"/>
      <c r="D22" s="79" t="s">
        <v>39</v>
      </c>
      <c r="E22" s="69"/>
      <c r="F22" s="69"/>
      <c r="G22" s="80">
        <f>-(G20-G21)</f>
        <v>1447039171</v>
      </c>
    </row>
    <row r="23" spans="1:7" s="72" customFormat="1" ht="6" customHeight="1">
      <c r="A23" s="82"/>
      <c r="B23" s="83"/>
      <c r="C23" s="83"/>
      <c r="D23" s="84"/>
      <c r="E23" s="85"/>
      <c r="F23" s="85"/>
      <c r="G23" s="86"/>
    </row>
    <row r="29" ht="12">
      <c r="E29" s="87"/>
    </row>
  </sheetData>
  <mergeCells count="3">
    <mergeCell ref="A5:D5"/>
    <mergeCell ref="A2:G2"/>
    <mergeCell ref="A3:G3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A1" sqref="A1"/>
    </sheetView>
  </sheetViews>
  <sheetFormatPr defaultColWidth="9.00390625" defaultRowHeight="12"/>
  <cols>
    <col min="1" max="4" width="2.625" style="88" customWidth="1"/>
    <col min="5" max="5" width="29.375" style="88" customWidth="1"/>
    <col min="6" max="8" width="20.375" style="89" customWidth="1"/>
    <col min="9" max="9" width="9.375" style="88" customWidth="1"/>
    <col min="10" max="10" width="12.00390625" style="88" bestFit="1" customWidth="1"/>
    <col min="11" max="16384" width="9.375" style="88" customWidth="1"/>
  </cols>
  <sheetData>
    <row r="1" s="1" customFormat="1" ht="21.75" customHeight="1">
      <c r="A1" s="143" t="s">
        <v>157</v>
      </c>
    </row>
    <row r="2" spans="1:8" s="59" customFormat="1" ht="21.75" customHeight="1">
      <c r="A2" s="183" t="s">
        <v>176</v>
      </c>
      <c r="B2" s="183"/>
      <c r="C2" s="183"/>
      <c r="D2" s="183"/>
      <c r="E2" s="183"/>
      <c r="F2" s="183"/>
      <c r="G2" s="183"/>
      <c r="H2" s="170"/>
    </row>
    <row r="3" spans="1:10" s="59" customFormat="1" ht="21.75" customHeight="1">
      <c r="A3" s="174" t="s">
        <v>205</v>
      </c>
      <c r="B3" s="174"/>
      <c r="C3" s="174"/>
      <c r="D3" s="174"/>
      <c r="E3" s="174"/>
      <c r="F3" s="174"/>
      <c r="G3" s="174"/>
      <c r="H3" s="179"/>
      <c r="I3" s="2"/>
      <c r="J3" s="2"/>
    </row>
    <row r="4" spans="1:8" s="59" customFormat="1" ht="21.75" customHeight="1">
      <c r="A4" s="60"/>
      <c r="F4" s="61"/>
      <c r="G4" s="62"/>
      <c r="H4" s="62" t="s">
        <v>77</v>
      </c>
    </row>
    <row r="5" spans="1:8" s="93" customFormat="1" ht="20.25" customHeight="1">
      <c r="A5" s="189" t="s">
        <v>81</v>
      </c>
      <c r="B5" s="190"/>
      <c r="C5" s="190"/>
      <c r="D5" s="190"/>
      <c r="E5" s="191"/>
      <c r="F5" s="90"/>
      <c r="G5" s="91" t="s">
        <v>82</v>
      </c>
      <c r="H5" s="92"/>
    </row>
    <row r="6" spans="1:8" s="98" customFormat="1" ht="16.5" customHeight="1">
      <c r="A6" s="94" t="s">
        <v>0</v>
      </c>
      <c r="B6" s="95"/>
      <c r="C6" s="95"/>
      <c r="D6" s="95"/>
      <c r="E6" s="95"/>
      <c r="F6" s="96"/>
      <c r="G6" s="96"/>
      <c r="H6" s="97"/>
    </row>
    <row r="7" spans="1:8" ht="16.5" customHeight="1">
      <c r="A7" s="99"/>
      <c r="B7" s="100" t="s">
        <v>1</v>
      </c>
      <c r="C7" s="100"/>
      <c r="D7" s="100"/>
      <c r="E7" s="100"/>
      <c r="F7" s="101"/>
      <c r="G7" s="101"/>
      <c r="H7" s="102"/>
    </row>
    <row r="8" spans="1:8" ht="16.5" customHeight="1">
      <c r="A8" s="99"/>
      <c r="B8" s="100"/>
      <c r="C8" s="100"/>
      <c r="D8" s="100" t="s">
        <v>2</v>
      </c>
      <c r="E8" s="100"/>
      <c r="F8" s="101">
        <v>133884795</v>
      </c>
      <c r="G8" s="101"/>
      <c r="H8" s="102"/>
    </row>
    <row r="9" spans="1:8" ht="16.5" customHeight="1">
      <c r="A9" s="99"/>
      <c r="B9" s="100"/>
      <c r="C9" s="100"/>
      <c r="D9" s="100" t="s">
        <v>3</v>
      </c>
      <c r="E9" s="100"/>
      <c r="F9" s="101">
        <v>2112234</v>
      </c>
      <c r="G9" s="101"/>
      <c r="H9" s="102"/>
    </row>
    <row r="10" spans="1:8" ht="16.5" customHeight="1">
      <c r="A10" s="99"/>
      <c r="B10" s="100"/>
      <c r="C10" s="103"/>
      <c r="D10" s="104" t="s">
        <v>144</v>
      </c>
      <c r="E10" s="105"/>
      <c r="F10" s="106"/>
      <c r="G10" s="101">
        <f>SUM(F8:F9)</f>
        <v>135997029</v>
      </c>
      <c r="H10" s="102"/>
    </row>
    <row r="11" spans="1:8" ht="16.5" customHeight="1">
      <c r="A11" s="99"/>
      <c r="B11" s="100" t="s">
        <v>5</v>
      </c>
      <c r="C11" s="100"/>
      <c r="D11" s="100"/>
      <c r="E11" s="100"/>
      <c r="F11" s="101"/>
      <c r="G11" s="101"/>
      <c r="H11" s="102"/>
    </row>
    <row r="12" spans="1:8" ht="16.5" customHeight="1">
      <c r="A12" s="99"/>
      <c r="B12" s="100"/>
      <c r="C12" s="100" t="s">
        <v>8</v>
      </c>
      <c r="D12" s="100"/>
      <c r="E12" s="100"/>
      <c r="F12" s="101"/>
      <c r="G12" s="101"/>
      <c r="H12" s="102"/>
    </row>
    <row r="13" spans="1:8" ht="16.5" customHeight="1">
      <c r="A13" s="99"/>
      <c r="B13" s="100"/>
      <c r="C13" s="100"/>
      <c r="D13" s="100" t="s">
        <v>83</v>
      </c>
      <c r="F13" s="101">
        <v>1636401826</v>
      </c>
      <c r="G13" s="101"/>
      <c r="H13" s="102"/>
    </row>
    <row r="14" spans="1:8" ht="16.5" customHeight="1">
      <c r="A14" s="99"/>
      <c r="B14" s="100"/>
      <c r="C14" s="100"/>
      <c r="D14" s="100" t="s">
        <v>58</v>
      </c>
      <c r="F14" s="101">
        <v>-307773248</v>
      </c>
      <c r="G14" s="101"/>
      <c r="H14" s="102"/>
    </row>
    <row r="15" spans="1:8" ht="16.5" customHeight="1">
      <c r="A15" s="99"/>
      <c r="B15" s="100"/>
      <c r="C15" s="100"/>
      <c r="D15" s="100" t="s">
        <v>226</v>
      </c>
      <c r="F15" s="101">
        <v>7612581</v>
      </c>
      <c r="G15" s="101"/>
      <c r="H15" s="102"/>
    </row>
    <row r="16" spans="1:8" ht="16.5" customHeight="1">
      <c r="A16" s="99"/>
      <c r="B16" s="100"/>
      <c r="C16" s="100"/>
      <c r="D16" s="100" t="s">
        <v>227</v>
      </c>
      <c r="F16" s="101">
        <v>-801988</v>
      </c>
      <c r="G16" s="101"/>
      <c r="H16" s="102"/>
    </row>
    <row r="17" spans="1:8" ht="16.5" customHeight="1">
      <c r="A17" s="99"/>
      <c r="B17" s="100"/>
      <c r="C17" s="100"/>
      <c r="D17" s="100" t="s">
        <v>84</v>
      </c>
      <c r="F17" s="101">
        <v>105000000</v>
      </c>
      <c r="G17" s="101"/>
      <c r="H17" s="102"/>
    </row>
    <row r="18" spans="1:8" ht="16.5" customHeight="1">
      <c r="A18" s="99"/>
      <c r="B18" s="100"/>
      <c r="C18" s="100"/>
      <c r="D18" s="100" t="s">
        <v>151</v>
      </c>
      <c r="F18" s="101">
        <v>6600000</v>
      </c>
      <c r="G18" s="101"/>
      <c r="H18" s="102"/>
    </row>
    <row r="19" spans="1:8" ht="16.5" customHeight="1">
      <c r="A19" s="99"/>
      <c r="B19" s="100"/>
      <c r="C19" s="100"/>
      <c r="D19" s="108" t="s">
        <v>10</v>
      </c>
      <c r="E19" s="105"/>
      <c r="F19" s="138">
        <f>SUM(F13:F18)</f>
        <v>1447039171</v>
      </c>
      <c r="G19" s="101"/>
      <c r="H19" s="102"/>
    </row>
    <row r="20" spans="1:8" ht="16.5" customHeight="1">
      <c r="A20" s="99"/>
      <c r="B20" s="100"/>
      <c r="C20" s="100"/>
      <c r="D20" s="108" t="s">
        <v>11</v>
      </c>
      <c r="E20" s="105"/>
      <c r="F20" s="101"/>
      <c r="G20" s="107">
        <f>F19</f>
        <v>1447039171</v>
      </c>
      <c r="H20" s="102"/>
    </row>
    <row r="21" spans="1:8" s="98" customFormat="1" ht="16.5" customHeight="1">
      <c r="A21" s="94"/>
      <c r="B21" s="95"/>
      <c r="C21" s="95"/>
      <c r="D21" s="186" t="s">
        <v>12</v>
      </c>
      <c r="E21" s="187"/>
      <c r="F21" s="96"/>
      <c r="G21" s="96"/>
      <c r="H21" s="110">
        <f>G10+G20</f>
        <v>1583036200</v>
      </c>
    </row>
    <row r="22" spans="1:8" ht="4.5" customHeight="1">
      <c r="A22" s="99"/>
      <c r="B22" s="100"/>
      <c r="C22" s="100"/>
      <c r="D22" s="100"/>
      <c r="E22" s="100"/>
      <c r="F22" s="101"/>
      <c r="G22" s="101"/>
      <c r="H22" s="111"/>
    </row>
    <row r="23" spans="1:8" ht="16.5" customHeight="1">
      <c r="A23" s="99"/>
      <c r="B23" s="100"/>
      <c r="C23" s="100"/>
      <c r="D23" s="100"/>
      <c r="E23" s="100"/>
      <c r="F23" s="101"/>
      <c r="G23" s="101"/>
      <c r="H23" s="112"/>
    </row>
    <row r="24" spans="1:8" s="98" customFormat="1" ht="16.5" customHeight="1">
      <c r="A24" s="94" t="s">
        <v>13</v>
      </c>
      <c r="B24" s="95"/>
      <c r="C24" s="95"/>
      <c r="D24" s="95"/>
      <c r="E24" s="95"/>
      <c r="F24" s="96"/>
      <c r="G24" s="96"/>
      <c r="H24" s="97"/>
    </row>
    <row r="25" spans="1:8" ht="16.5" customHeight="1">
      <c r="A25" s="99"/>
      <c r="B25" s="100" t="s">
        <v>14</v>
      </c>
      <c r="C25" s="100"/>
      <c r="D25" s="100"/>
      <c r="E25" s="100"/>
      <c r="F25" s="101"/>
      <c r="G25" s="101"/>
      <c r="H25" s="102"/>
    </row>
    <row r="26" spans="1:8" ht="16.5" customHeight="1">
      <c r="A26" s="99"/>
      <c r="B26" s="100"/>
      <c r="C26" s="100"/>
      <c r="D26" s="100" t="s">
        <v>15</v>
      </c>
      <c r="E26" s="100"/>
      <c r="F26" s="101">
        <v>60275841</v>
      </c>
      <c r="G26" s="101"/>
      <c r="H26" s="102"/>
    </row>
    <row r="27" spans="1:8" ht="16.5" customHeight="1">
      <c r="A27" s="99"/>
      <c r="B27" s="100"/>
      <c r="C27" s="108"/>
      <c r="D27" s="108" t="s">
        <v>85</v>
      </c>
      <c r="E27" s="100"/>
      <c r="F27" s="101">
        <v>75721188</v>
      </c>
      <c r="G27" s="101"/>
      <c r="H27" s="102"/>
    </row>
    <row r="28" spans="1:8" ht="16.5" customHeight="1">
      <c r="A28" s="99"/>
      <c r="B28" s="100"/>
      <c r="C28" s="100"/>
      <c r="D28" s="212" t="s">
        <v>16</v>
      </c>
      <c r="E28" s="213"/>
      <c r="F28" s="106"/>
      <c r="G28" s="107">
        <f>SUM(F26:F27)</f>
        <v>135997029</v>
      </c>
      <c r="H28" s="102"/>
    </row>
    <row r="29" spans="1:8" s="98" customFormat="1" ht="16.5" customHeight="1">
      <c r="A29" s="94"/>
      <c r="B29" s="95"/>
      <c r="C29" s="95"/>
      <c r="D29" s="186" t="s">
        <v>17</v>
      </c>
      <c r="E29" s="187"/>
      <c r="F29" s="96"/>
      <c r="G29" s="96"/>
      <c r="H29" s="97">
        <f>G28</f>
        <v>135997029</v>
      </c>
    </row>
    <row r="30" spans="1:8" s="98" customFormat="1" ht="5.25" customHeight="1">
      <c r="A30" s="94"/>
      <c r="B30" s="95"/>
      <c r="C30" s="95"/>
      <c r="D30" s="109"/>
      <c r="E30" s="109"/>
      <c r="F30" s="96"/>
      <c r="G30" s="96"/>
      <c r="H30" s="97"/>
    </row>
    <row r="31" spans="1:8" s="98" customFormat="1" ht="16.5" customHeight="1">
      <c r="A31" s="94"/>
      <c r="B31" s="95"/>
      <c r="C31" s="95"/>
      <c r="D31" s="109"/>
      <c r="E31" s="109"/>
      <c r="F31" s="96"/>
      <c r="G31" s="96"/>
      <c r="H31" s="97"/>
    </row>
    <row r="32" spans="1:8" s="98" customFormat="1" ht="16.5" customHeight="1">
      <c r="A32" s="94" t="s">
        <v>18</v>
      </c>
      <c r="B32" s="95"/>
      <c r="C32" s="95"/>
      <c r="D32" s="95"/>
      <c r="E32" s="95"/>
      <c r="F32" s="96"/>
      <c r="G32" s="96"/>
      <c r="H32" s="97"/>
    </row>
    <row r="33" spans="1:8" ht="16.5" customHeight="1">
      <c r="A33" s="99"/>
      <c r="B33" s="100"/>
      <c r="C33" s="100"/>
      <c r="D33" s="100" t="s">
        <v>19</v>
      </c>
      <c r="E33" s="100"/>
      <c r="F33" s="101"/>
      <c r="G33" s="101"/>
      <c r="H33" s="102">
        <f>H21-H29</f>
        <v>1447039171</v>
      </c>
    </row>
    <row r="34" spans="1:8" ht="16.5" customHeight="1">
      <c r="A34" s="99"/>
      <c r="B34" s="100"/>
      <c r="C34" s="100"/>
      <c r="D34" s="115" t="s">
        <v>95</v>
      </c>
      <c r="E34" s="100"/>
      <c r="F34" s="101"/>
      <c r="G34" s="101"/>
      <c r="H34" s="126">
        <f>'増減 (ビル)'!G20</f>
        <v>66529694</v>
      </c>
    </row>
    <row r="35" spans="1:8" s="98" customFormat="1" ht="16.5" customHeight="1">
      <c r="A35" s="94"/>
      <c r="B35" s="95"/>
      <c r="C35" s="95"/>
      <c r="D35" s="186" t="s">
        <v>20</v>
      </c>
      <c r="E35" s="209"/>
      <c r="F35" s="96"/>
      <c r="G35" s="96"/>
      <c r="H35" s="110">
        <f>H29+H33</f>
        <v>1583036200</v>
      </c>
    </row>
    <row r="36" spans="1:8" ht="4.5" customHeight="1">
      <c r="A36" s="117"/>
      <c r="B36" s="118"/>
      <c r="C36" s="118"/>
      <c r="D36" s="118"/>
      <c r="E36" s="118"/>
      <c r="F36" s="119"/>
      <c r="G36" s="119"/>
      <c r="H36" s="120"/>
    </row>
  </sheetData>
  <mergeCells count="7">
    <mergeCell ref="D35:E35"/>
    <mergeCell ref="A2:H2"/>
    <mergeCell ref="D28:E28"/>
    <mergeCell ref="D29:E29"/>
    <mergeCell ref="A3:H3"/>
    <mergeCell ref="A5:E5"/>
    <mergeCell ref="D21:E21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">
      <selection activeCell="A1" sqref="A1"/>
    </sheetView>
  </sheetViews>
  <sheetFormatPr defaultColWidth="9.00390625" defaultRowHeight="12"/>
  <cols>
    <col min="1" max="1" width="1.625" style="88" customWidth="1"/>
    <col min="2" max="2" width="3.875" style="88" customWidth="1"/>
    <col min="3" max="4" width="2.125" style="88" customWidth="1"/>
    <col min="5" max="5" width="37.625" style="88" customWidth="1"/>
    <col min="6" max="8" width="20.375" style="89" customWidth="1"/>
    <col min="9" max="9" width="12.875" style="88" bestFit="1" customWidth="1"/>
    <col min="10" max="16384" width="9.375" style="88" customWidth="1"/>
  </cols>
  <sheetData>
    <row r="1" s="1" customFormat="1" ht="21.75" customHeight="1">
      <c r="A1" s="143" t="s">
        <v>157</v>
      </c>
    </row>
    <row r="2" spans="1:8" ht="21.75" customHeight="1">
      <c r="A2" s="188" t="s">
        <v>86</v>
      </c>
      <c r="B2" s="188"/>
      <c r="C2" s="188"/>
      <c r="D2" s="188"/>
      <c r="E2" s="188"/>
      <c r="F2" s="188"/>
      <c r="G2" s="188"/>
      <c r="H2" s="188"/>
    </row>
    <row r="3" spans="1:8" ht="21.75" customHeight="1">
      <c r="A3" s="175" t="s">
        <v>205</v>
      </c>
      <c r="B3" s="174"/>
      <c r="C3" s="174"/>
      <c r="D3" s="174"/>
      <c r="E3" s="174"/>
      <c r="F3" s="174"/>
      <c r="G3" s="174"/>
      <c r="H3" s="174"/>
    </row>
    <row r="4" spans="1:8" ht="21.75" customHeight="1">
      <c r="A4" s="60"/>
      <c r="H4" s="5" t="s">
        <v>77</v>
      </c>
    </row>
    <row r="5" spans="1:8" s="93" customFormat="1" ht="22.5" customHeight="1">
      <c r="A5" s="189" t="s">
        <v>87</v>
      </c>
      <c r="B5" s="167"/>
      <c r="C5" s="167"/>
      <c r="D5" s="167"/>
      <c r="E5" s="169"/>
      <c r="F5" s="90"/>
      <c r="G5" s="91" t="s">
        <v>82</v>
      </c>
      <c r="H5" s="92"/>
    </row>
    <row r="6" spans="1:8" s="98" customFormat="1" ht="16.5" customHeight="1">
      <c r="A6" s="94" t="s">
        <v>0</v>
      </c>
      <c r="B6" s="95"/>
      <c r="C6" s="95"/>
      <c r="D6" s="95"/>
      <c r="E6" s="95"/>
      <c r="F6" s="96"/>
      <c r="G6" s="96"/>
      <c r="H6" s="97"/>
    </row>
    <row r="7" spans="1:8" ht="16.5" customHeight="1">
      <c r="A7" s="99"/>
      <c r="B7" s="100" t="s">
        <v>1</v>
      </c>
      <c r="C7" s="100"/>
      <c r="D7" s="100"/>
      <c r="E7" s="100"/>
      <c r="F7" s="101"/>
      <c r="G7" s="101"/>
      <c r="H7" s="102"/>
    </row>
    <row r="8" spans="1:8" ht="16.5" customHeight="1">
      <c r="A8" s="99"/>
      <c r="B8" s="100"/>
      <c r="C8" s="100" t="s">
        <v>41</v>
      </c>
      <c r="E8" s="100"/>
      <c r="F8" s="101"/>
      <c r="G8" s="101"/>
      <c r="H8" s="102"/>
    </row>
    <row r="9" spans="1:8" ht="16.5" customHeight="1">
      <c r="A9" s="99"/>
      <c r="B9" s="100"/>
      <c r="D9" s="100" t="s">
        <v>248</v>
      </c>
      <c r="E9" s="58"/>
      <c r="F9" s="101">
        <v>133884795</v>
      </c>
      <c r="G9" s="101"/>
      <c r="H9" s="102"/>
    </row>
    <row r="10" spans="1:8" ht="16.5" customHeight="1">
      <c r="A10" s="99"/>
      <c r="B10" s="100"/>
      <c r="D10" s="100" t="s">
        <v>88</v>
      </c>
      <c r="F10" s="101">
        <f>SUM(F9:F9)</f>
        <v>133884795</v>
      </c>
      <c r="G10" s="101"/>
      <c r="H10" s="102"/>
    </row>
    <row r="11" spans="1:8" ht="16.5" customHeight="1">
      <c r="A11" s="99"/>
      <c r="B11" s="100"/>
      <c r="C11" s="88" t="s">
        <v>89</v>
      </c>
      <c r="D11" s="100"/>
      <c r="E11" s="100"/>
      <c r="F11" s="101"/>
      <c r="G11" s="101"/>
      <c r="H11" s="102"/>
    </row>
    <row r="12" spans="1:8" ht="16.5" customHeight="1">
      <c r="A12" s="99"/>
      <c r="B12" s="100"/>
      <c r="D12" s="100" t="s">
        <v>54</v>
      </c>
      <c r="E12" s="100"/>
      <c r="F12" s="101">
        <v>2112234</v>
      </c>
      <c r="G12" s="101"/>
      <c r="H12" s="102"/>
    </row>
    <row r="13" spans="1:8" ht="16.5" customHeight="1">
      <c r="A13" s="99"/>
      <c r="B13" s="100"/>
      <c r="D13" s="100" t="s">
        <v>90</v>
      </c>
      <c r="E13" s="100"/>
      <c r="F13" s="107">
        <f>SUM(F12:F12)</f>
        <v>2112234</v>
      </c>
      <c r="G13" s="101"/>
      <c r="H13" s="102"/>
    </row>
    <row r="14" spans="1:8" ht="16.5" customHeight="1">
      <c r="A14" s="99"/>
      <c r="B14" s="100"/>
      <c r="C14" s="108" t="s">
        <v>4</v>
      </c>
      <c r="D14" s="100"/>
      <c r="F14" s="101"/>
      <c r="G14" s="101">
        <f>F10+F13</f>
        <v>135997029</v>
      </c>
      <c r="H14" s="102"/>
    </row>
    <row r="15" spans="1:8" ht="16.5" customHeight="1">
      <c r="A15" s="99"/>
      <c r="B15" s="100" t="s">
        <v>5</v>
      </c>
      <c r="C15" s="100"/>
      <c r="D15" s="100"/>
      <c r="E15" s="100"/>
      <c r="F15" s="101"/>
      <c r="G15" s="101"/>
      <c r="H15" s="102"/>
    </row>
    <row r="16" spans="1:8" ht="16.5" customHeight="1">
      <c r="A16" s="99"/>
      <c r="B16" s="100"/>
      <c r="C16" s="100" t="s">
        <v>93</v>
      </c>
      <c r="D16" s="108"/>
      <c r="F16" s="101"/>
      <c r="G16" s="101"/>
      <c r="H16" s="102"/>
    </row>
    <row r="17" spans="1:8" ht="16.5" customHeight="1">
      <c r="A17" s="99"/>
      <c r="B17" s="100"/>
      <c r="C17" s="100"/>
      <c r="D17" s="108" t="s">
        <v>83</v>
      </c>
      <c r="F17" s="101">
        <v>1328628578</v>
      </c>
      <c r="G17" s="101"/>
      <c r="H17" s="102"/>
    </row>
    <row r="18" spans="1:8" ht="16.5" customHeight="1">
      <c r="A18" s="99"/>
      <c r="B18" s="100"/>
      <c r="C18" s="100"/>
      <c r="D18" s="108" t="s">
        <v>226</v>
      </c>
      <c r="F18" s="101">
        <v>6810593</v>
      </c>
      <c r="G18" s="101"/>
      <c r="H18" s="102"/>
    </row>
    <row r="19" spans="1:8" ht="16.5" customHeight="1">
      <c r="A19" s="99"/>
      <c r="B19" s="100"/>
      <c r="C19" s="100"/>
      <c r="D19" s="100" t="s">
        <v>84</v>
      </c>
      <c r="F19" s="101">
        <v>105000000</v>
      </c>
      <c r="G19" s="101"/>
      <c r="H19" s="102"/>
    </row>
    <row r="20" spans="1:8" ht="16.5" customHeight="1">
      <c r="A20" s="99"/>
      <c r="B20" s="100"/>
      <c r="D20" s="100" t="s">
        <v>151</v>
      </c>
      <c r="E20" s="100"/>
      <c r="F20" s="101">
        <v>6600000</v>
      </c>
      <c r="G20" s="101"/>
      <c r="H20" s="102"/>
    </row>
    <row r="21" spans="1:8" ht="16.5" customHeight="1">
      <c r="A21" s="99"/>
      <c r="B21" s="100"/>
      <c r="C21" s="100"/>
      <c r="D21" s="100" t="s">
        <v>91</v>
      </c>
      <c r="E21" s="100"/>
      <c r="F21" s="138">
        <f>SUM(F17:F20)</f>
        <v>1447039171</v>
      </c>
      <c r="G21" s="101"/>
      <c r="H21" s="102"/>
    </row>
    <row r="22" spans="1:8" ht="16.5" customHeight="1">
      <c r="A22" s="99"/>
      <c r="B22" s="100"/>
      <c r="C22" s="100" t="s">
        <v>92</v>
      </c>
      <c r="F22" s="106"/>
      <c r="G22" s="107">
        <f>F21</f>
        <v>1447039171</v>
      </c>
      <c r="H22" s="102"/>
    </row>
    <row r="23" spans="1:8" s="98" customFormat="1" ht="16.5" customHeight="1">
      <c r="A23" s="94"/>
      <c r="B23" s="95"/>
      <c r="C23" s="95"/>
      <c r="D23" s="95"/>
      <c r="E23" s="109" t="s">
        <v>12</v>
      </c>
      <c r="F23" s="96"/>
      <c r="G23" s="96"/>
      <c r="H23" s="110">
        <f>G14+G22</f>
        <v>1583036200</v>
      </c>
    </row>
    <row r="24" spans="1:8" s="98" customFormat="1" ht="4.5" customHeight="1">
      <c r="A24" s="94"/>
      <c r="B24" s="95"/>
      <c r="C24" s="95"/>
      <c r="D24" s="95"/>
      <c r="E24" s="109"/>
      <c r="F24" s="96"/>
      <c r="G24" s="96"/>
      <c r="H24" s="113"/>
    </row>
    <row r="25" spans="1:8" s="98" customFormat="1" ht="10.5" customHeight="1">
      <c r="A25" s="94"/>
      <c r="B25" s="95"/>
      <c r="C25" s="95"/>
      <c r="D25" s="95"/>
      <c r="E25" s="109"/>
      <c r="F25" s="96"/>
      <c r="G25" s="96"/>
      <c r="H25" s="97"/>
    </row>
    <row r="26" spans="1:8" s="98" customFormat="1" ht="16.5" customHeight="1">
      <c r="A26" s="94" t="s">
        <v>13</v>
      </c>
      <c r="B26" s="95"/>
      <c r="C26" s="95"/>
      <c r="D26" s="95"/>
      <c r="E26" s="95"/>
      <c r="F26" s="96"/>
      <c r="G26" s="96"/>
      <c r="H26" s="97"/>
    </row>
    <row r="27" spans="1:8" ht="16.5" customHeight="1">
      <c r="A27" s="99"/>
      <c r="B27" s="100" t="s">
        <v>14</v>
      </c>
      <c r="C27" s="100"/>
      <c r="D27" s="100"/>
      <c r="E27" s="100"/>
      <c r="F27" s="101"/>
      <c r="G27" s="101"/>
      <c r="H27" s="102"/>
    </row>
    <row r="28" spans="1:8" ht="16.5" customHeight="1">
      <c r="A28" s="99"/>
      <c r="B28" s="100"/>
      <c r="D28" s="100" t="s">
        <v>15</v>
      </c>
      <c r="E28" s="100"/>
      <c r="F28" s="101">
        <v>60275841</v>
      </c>
      <c r="G28" s="101"/>
      <c r="H28" s="102"/>
    </row>
    <row r="29" spans="1:8" ht="16.5" customHeight="1">
      <c r="A29" s="99"/>
      <c r="B29" s="100"/>
      <c r="D29" s="100" t="s">
        <v>94</v>
      </c>
      <c r="E29" s="100"/>
      <c r="F29" s="101">
        <v>75721188</v>
      </c>
      <c r="G29" s="101"/>
      <c r="H29" s="102"/>
    </row>
    <row r="30" spans="1:8" ht="16.5" customHeight="1">
      <c r="A30" s="99"/>
      <c r="B30" s="100"/>
      <c r="C30" s="108" t="s">
        <v>16</v>
      </c>
      <c r="D30" s="100"/>
      <c r="E30" s="103"/>
      <c r="F30" s="106"/>
      <c r="G30" s="107">
        <f>SUM(F28:F29)</f>
        <v>135997029</v>
      </c>
      <c r="H30" s="102"/>
    </row>
    <row r="31" spans="1:8" s="98" customFormat="1" ht="16.5" customHeight="1">
      <c r="A31" s="94"/>
      <c r="D31" s="109"/>
      <c r="E31" s="109" t="s">
        <v>17</v>
      </c>
      <c r="F31" s="96"/>
      <c r="G31" s="96"/>
      <c r="H31" s="110">
        <f>G30</f>
        <v>135997029</v>
      </c>
    </row>
    <row r="32" spans="1:8" s="98" customFormat="1" ht="9" customHeight="1">
      <c r="A32" s="94"/>
      <c r="D32" s="109"/>
      <c r="E32" s="109"/>
      <c r="F32" s="96"/>
      <c r="G32" s="96"/>
      <c r="H32" s="121"/>
    </row>
    <row r="33" spans="1:8" s="98" customFormat="1" ht="16.5" customHeight="1">
      <c r="A33" s="94"/>
      <c r="B33" s="95"/>
      <c r="D33" s="95"/>
      <c r="E33" s="109" t="s">
        <v>19</v>
      </c>
      <c r="F33" s="96"/>
      <c r="G33" s="96"/>
      <c r="H33" s="110">
        <f>H23-H31</f>
        <v>1447039171</v>
      </c>
    </row>
    <row r="34" spans="1:8" ht="4.5" customHeight="1">
      <c r="A34" s="117"/>
      <c r="B34" s="118"/>
      <c r="C34" s="118"/>
      <c r="D34" s="118"/>
      <c r="E34" s="118"/>
      <c r="F34" s="119"/>
      <c r="G34" s="119"/>
      <c r="H34" s="120"/>
    </row>
  </sheetData>
  <mergeCells count="3">
    <mergeCell ref="A2:H2"/>
    <mergeCell ref="A3:H3"/>
    <mergeCell ref="A5:E5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:F1"/>
    </sheetView>
  </sheetViews>
  <sheetFormatPr defaultColWidth="9.00390625" defaultRowHeight="12"/>
  <cols>
    <col min="1" max="2" width="3.875" style="59" customWidth="1"/>
    <col min="3" max="3" width="28.00390625" style="59" bestFit="1" customWidth="1"/>
    <col min="4" max="6" width="20.375" style="59" customWidth="1"/>
    <col min="7" max="16384" width="9.375" style="59" customWidth="1"/>
  </cols>
  <sheetData>
    <row r="1" spans="1:6" ht="21.75" customHeight="1">
      <c r="A1" s="183" t="s">
        <v>98</v>
      </c>
      <c r="B1" s="183"/>
      <c r="C1" s="183"/>
      <c r="D1" s="183"/>
      <c r="E1" s="183"/>
      <c r="F1" s="183"/>
    </row>
    <row r="2" spans="1:9" ht="21.75" customHeight="1">
      <c r="A2" s="175" t="s">
        <v>203</v>
      </c>
      <c r="B2" s="174"/>
      <c r="C2" s="174"/>
      <c r="D2" s="174"/>
      <c r="E2" s="174"/>
      <c r="F2" s="174"/>
      <c r="G2" s="2"/>
      <c r="H2" s="2"/>
      <c r="I2" s="2"/>
    </row>
    <row r="3" spans="4:6" ht="21.75" customHeight="1">
      <c r="D3" s="60"/>
      <c r="E3" s="61"/>
      <c r="F3" s="62" t="s">
        <v>77</v>
      </c>
    </row>
    <row r="4" spans="1:6" s="66" customFormat="1" ht="21.75" customHeight="1">
      <c r="A4" s="180" t="s">
        <v>47</v>
      </c>
      <c r="B4" s="181"/>
      <c r="C4" s="182"/>
      <c r="D4" s="6" t="s">
        <v>155</v>
      </c>
      <c r="E4" s="7" t="s">
        <v>156</v>
      </c>
      <c r="F4" s="130" t="s">
        <v>157</v>
      </c>
    </row>
    <row r="5" spans="1:6" s="72" customFormat="1" ht="21.75" customHeight="1">
      <c r="A5" s="67" t="s">
        <v>48</v>
      </c>
      <c r="B5" s="68"/>
      <c r="C5" s="68"/>
      <c r="D5" s="69"/>
      <c r="E5" s="70"/>
      <c r="F5" s="71"/>
    </row>
    <row r="6" spans="1:6" ht="21.75" customHeight="1">
      <c r="A6" s="73"/>
      <c r="B6" s="74" t="s">
        <v>172</v>
      </c>
      <c r="C6" s="74"/>
      <c r="D6" s="75">
        <f>SUM(E6:F6)</f>
        <v>109397960</v>
      </c>
      <c r="E6" s="75">
        <v>101785379</v>
      </c>
      <c r="F6" s="76">
        <v>7612581</v>
      </c>
    </row>
    <row r="7" spans="1:6" s="72" customFormat="1" ht="21.75" customHeight="1">
      <c r="A7" s="67"/>
      <c r="B7" s="68"/>
      <c r="C7" s="79" t="s">
        <v>36</v>
      </c>
      <c r="D7" s="154">
        <f>SUM(E7:F7)</f>
        <v>109397960</v>
      </c>
      <c r="E7" s="154">
        <f>SUM(E6:E6)</f>
        <v>101785379</v>
      </c>
      <c r="F7" s="132">
        <f>SUM(F6:F6)</f>
        <v>7612581</v>
      </c>
    </row>
    <row r="8" spans="1:6" s="72" customFormat="1" ht="21.75" customHeight="1">
      <c r="A8" s="67"/>
      <c r="B8" s="68"/>
      <c r="C8" s="79"/>
      <c r="D8" s="69"/>
      <c r="E8" s="69"/>
      <c r="F8" s="81"/>
    </row>
    <row r="9" spans="1:6" s="72" customFormat="1" ht="21.75" customHeight="1">
      <c r="A9" s="67" t="s">
        <v>50</v>
      </c>
      <c r="B9" s="68"/>
      <c r="C9" s="68"/>
      <c r="D9" s="69"/>
      <c r="E9" s="69"/>
      <c r="F9" s="81"/>
    </row>
    <row r="10" spans="1:6" ht="21.75" customHeight="1">
      <c r="A10" s="73"/>
      <c r="B10" s="74" t="s">
        <v>120</v>
      </c>
      <c r="C10" s="74"/>
      <c r="D10" s="75">
        <f aca="true" t="shared" si="0" ref="D10:D15">SUM(E10:F10)</f>
        <v>60572655</v>
      </c>
      <c r="E10" s="75">
        <v>50444217</v>
      </c>
      <c r="F10" s="76">
        <v>10128438</v>
      </c>
    </row>
    <row r="11" spans="1:6" ht="21.75" customHeight="1">
      <c r="A11" s="73"/>
      <c r="B11" s="74" t="s">
        <v>173</v>
      </c>
      <c r="C11" s="74"/>
      <c r="D11" s="75">
        <f t="shared" si="0"/>
        <v>152658792</v>
      </c>
      <c r="E11" s="75">
        <v>88644955</v>
      </c>
      <c r="F11" s="76">
        <v>64013837</v>
      </c>
    </row>
    <row r="12" spans="1:6" s="72" customFormat="1" ht="21.75" customHeight="1">
      <c r="A12" s="67"/>
      <c r="B12" s="68"/>
      <c r="C12" s="79" t="s">
        <v>37</v>
      </c>
      <c r="D12" s="154">
        <f t="shared" si="0"/>
        <v>213231447</v>
      </c>
      <c r="E12" s="154">
        <f>SUM(E10:E11)</f>
        <v>139089172</v>
      </c>
      <c r="F12" s="132">
        <f>SUM(F10:F11)</f>
        <v>74142275</v>
      </c>
    </row>
    <row r="13" spans="1:6" s="72" customFormat="1" ht="21.75" customHeight="1">
      <c r="A13" s="67"/>
      <c r="B13" s="68"/>
      <c r="C13" s="79" t="s">
        <v>75</v>
      </c>
      <c r="D13" s="69">
        <f t="shared" si="0"/>
        <v>103833487</v>
      </c>
      <c r="E13" s="69">
        <f>E12-E7</f>
        <v>37303793</v>
      </c>
      <c r="F13" s="81">
        <f>F12-F7</f>
        <v>66529694</v>
      </c>
    </row>
    <row r="14" spans="1:6" s="72" customFormat="1" ht="21.75" customHeight="1">
      <c r="A14" s="67"/>
      <c r="B14" s="68"/>
      <c r="C14" s="79" t="s">
        <v>38</v>
      </c>
      <c r="D14" s="69">
        <f t="shared" si="0"/>
        <v>1922550619</v>
      </c>
      <c r="E14" s="69">
        <v>408981754</v>
      </c>
      <c r="F14" s="81">
        <v>1513568865</v>
      </c>
    </row>
    <row r="15" spans="1:6" s="72" customFormat="1" ht="21.75" customHeight="1">
      <c r="A15" s="67"/>
      <c r="B15" s="68"/>
      <c r="C15" s="79" t="s">
        <v>39</v>
      </c>
      <c r="D15" s="154">
        <f t="shared" si="0"/>
        <v>1818717132</v>
      </c>
      <c r="E15" s="154">
        <f>E14-E13</f>
        <v>371677961</v>
      </c>
      <c r="F15" s="132">
        <f>F14-F13</f>
        <v>1447039171</v>
      </c>
    </row>
    <row r="16" spans="1:6" s="72" customFormat="1" ht="6" customHeight="1">
      <c r="A16" s="82"/>
      <c r="B16" s="83"/>
      <c r="C16" s="84"/>
      <c r="D16" s="85"/>
      <c r="E16" s="85"/>
      <c r="F16" s="86"/>
    </row>
    <row r="22" ht="12">
      <c r="D22" s="87"/>
    </row>
  </sheetData>
  <mergeCells count="3">
    <mergeCell ref="A4:C4"/>
    <mergeCell ref="A1:F1"/>
    <mergeCell ref="A2:F2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00390625" defaultRowHeight="12"/>
  <cols>
    <col min="1" max="1" width="2.625" style="88" customWidth="1"/>
    <col min="2" max="2" width="5.00390625" style="88" customWidth="1"/>
    <col min="3" max="3" width="3.625" style="88" customWidth="1"/>
    <col min="4" max="4" width="2.125" style="88" customWidth="1"/>
    <col min="5" max="5" width="21.875" style="88" customWidth="1"/>
    <col min="6" max="8" width="20.375" style="89" customWidth="1"/>
    <col min="9" max="9" width="9.375" style="88" customWidth="1"/>
    <col min="10" max="10" width="12.00390625" style="88" bestFit="1" customWidth="1"/>
    <col min="11" max="16384" width="9.375" style="88" customWidth="1"/>
  </cols>
  <sheetData>
    <row r="1" spans="1:8" ht="21.75" customHeight="1">
      <c r="A1" s="188" t="s">
        <v>175</v>
      </c>
      <c r="B1" s="188"/>
      <c r="C1" s="188"/>
      <c r="D1" s="188"/>
      <c r="E1" s="188"/>
      <c r="F1" s="188"/>
      <c r="G1" s="188"/>
      <c r="H1" s="188"/>
    </row>
    <row r="2" spans="1:8" ht="21.75" customHeight="1">
      <c r="A2" s="174" t="s">
        <v>204</v>
      </c>
      <c r="B2" s="174"/>
      <c r="C2" s="174"/>
      <c r="D2" s="174"/>
      <c r="E2" s="174"/>
      <c r="F2" s="174"/>
      <c r="G2" s="174"/>
      <c r="H2" s="174"/>
    </row>
    <row r="3" spans="7:8" ht="21.75" customHeight="1">
      <c r="G3" s="184" t="s">
        <v>77</v>
      </c>
      <c r="H3" s="185"/>
    </row>
    <row r="4" spans="1:8" s="93" customFormat="1" ht="21.75" customHeight="1">
      <c r="A4" s="189" t="s">
        <v>81</v>
      </c>
      <c r="B4" s="190"/>
      <c r="C4" s="190"/>
      <c r="D4" s="190"/>
      <c r="E4" s="191"/>
      <c r="F4" s="127" t="s">
        <v>155</v>
      </c>
      <c r="G4" s="136" t="s">
        <v>156</v>
      </c>
      <c r="H4" s="128" t="s">
        <v>157</v>
      </c>
    </row>
    <row r="5" spans="1:8" s="98" customFormat="1" ht="21.75" customHeight="1">
      <c r="A5" s="94" t="s">
        <v>0</v>
      </c>
      <c r="B5" s="95"/>
      <c r="C5" s="95"/>
      <c r="D5" s="95"/>
      <c r="E5" s="95"/>
      <c r="F5" s="96"/>
      <c r="G5" s="96"/>
      <c r="H5" s="97"/>
    </row>
    <row r="6" spans="1:8" ht="21.75" customHeight="1">
      <c r="A6" s="99"/>
      <c r="B6" s="100" t="s">
        <v>197</v>
      </c>
      <c r="C6" s="100"/>
      <c r="D6" s="100"/>
      <c r="E6" s="100"/>
      <c r="F6" s="101">
        <f>SUM(G6:H6)</f>
        <v>319739184</v>
      </c>
      <c r="G6" s="101">
        <v>183742155</v>
      </c>
      <c r="H6" s="102">
        <v>135997029</v>
      </c>
    </row>
    <row r="7" spans="1:8" ht="21.75" customHeight="1">
      <c r="A7" s="99"/>
      <c r="B7" s="100" t="s">
        <v>198</v>
      </c>
      <c r="C7" s="100"/>
      <c r="D7" s="100"/>
      <c r="E7" s="100"/>
      <c r="F7" s="101"/>
      <c r="G7" s="101"/>
      <c r="H7" s="102"/>
    </row>
    <row r="8" spans="1:8" ht="21.75" customHeight="1">
      <c r="A8" s="99"/>
      <c r="B8" s="100"/>
      <c r="C8" s="100" t="s">
        <v>6</v>
      </c>
      <c r="D8" s="100"/>
      <c r="E8" s="100"/>
      <c r="F8" s="101">
        <f>SUM(G8:H8)</f>
        <v>185500000</v>
      </c>
      <c r="G8" s="101">
        <v>185500000</v>
      </c>
      <c r="H8" s="102">
        <v>0</v>
      </c>
    </row>
    <row r="9" spans="1:8" ht="21.75" customHeight="1">
      <c r="A9" s="99"/>
      <c r="B9" s="100"/>
      <c r="C9" s="100" t="s">
        <v>8</v>
      </c>
      <c r="D9" s="100"/>
      <c r="E9" s="100"/>
      <c r="F9" s="107">
        <f>SUM(G9:H9)</f>
        <v>1489231402</v>
      </c>
      <c r="G9" s="107">
        <v>42192231</v>
      </c>
      <c r="H9" s="137">
        <v>1447039171</v>
      </c>
    </row>
    <row r="10" spans="1:8" s="98" customFormat="1" ht="21.75" customHeight="1">
      <c r="A10" s="94"/>
      <c r="B10" s="95"/>
      <c r="C10" s="95"/>
      <c r="D10" s="186" t="s">
        <v>12</v>
      </c>
      <c r="E10" s="187"/>
      <c r="F10" s="96">
        <f>SUM(G10:H10)</f>
        <v>1994470586</v>
      </c>
      <c r="G10" s="96">
        <f>SUM(G6:G9)</f>
        <v>411434386</v>
      </c>
      <c r="H10" s="97">
        <f>SUM(H6:H9)</f>
        <v>1583036200</v>
      </c>
    </row>
    <row r="11" spans="1:8" ht="4.5" customHeight="1">
      <c r="A11" s="99"/>
      <c r="B11" s="100"/>
      <c r="C11" s="100"/>
      <c r="D11" s="100"/>
      <c r="E11" s="100"/>
      <c r="F11" s="138"/>
      <c r="G11" s="138"/>
      <c r="H11" s="139"/>
    </row>
    <row r="12" spans="1:8" s="98" customFormat="1" ht="21.75" customHeight="1">
      <c r="A12" s="94" t="s">
        <v>13</v>
      </c>
      <c r="B12" s="95"/>
      <c r="C12" s="95"/>
      <c r="D12" s="95"/>
      <c r="E12" s="95"/>
      <c r="F12" s="96"/>
      <c r="G12" s="96"/>
      <c r="H12" s="97"/>
    </row>
    <row r="13" spans="1:8" ht="21.75" customHeight="1">
      <c r="A13" s="99"/>
      <c r="B13" s="100" t="s">
        <v>199</v>
      </c>
      <c r="C13" s="100"/>
      <c r="D13" s="100"/>
      <c r="E13" s="100"/>
      <c r="F13" s="107">
        <f>SUM(G13:H13)</f>
        <v>175753454</v>
      </c>
      <c r="G13" s="107">
        <v>39756425</v>
      </c>
      <c r="H13" s="137">
        <v>135997029</v>
      </c>
    </row>
    <row r="14" spans="1:8" s="98" customFormat="1" ht="21.75" customHeight="1">
      <c r="A14" s="94"/>
      <c r="B14" s="95"/>
      <c r="C14" s="95"/>
      <c r="D14" s="186" t="s">
        <v>17</v>
      </c>
      <c r="E14" s="187"/>
      <c r="F14" s="140">
        <f>SUM(G14:H14)</f>
        <v>175753454</v>
      </c>
      <c r="G14" s="140">
        <f>SUM(G13)</f>
        <v>39756425</v>
      </c>
      <c r="H14" s="113">
        <f>SUM(H13)</f>
        <v>135997029</v>
      </c>
    </row>
    <row r="15" spans="1:8" s="98" customFormat="1" ht="4.5" customHeight="1">
      <c r="A15" s="94"/>
      <c r="B15" s="95"/>
      <c r="C15" s="95"/>
      <c r="D15" s="109"/>
      <c r="E15" s="109"/>
      <c r="F15" s="96"/>
      <c r="G15" s="96"/>
      <c r="H15" s="97"/>
    </row>
    <row r="16" spans="1:8" s="98" customFormat="1" ht="21.75" customHeight="1">
      <c r="A16" s="94" t="s">
        <v>18</v>
      </c>
      <c r="B16" s="95"/>
      <c r="C16" s="95"/>
      <c r="D16" s="95"/>
      <c r="E16" s="95"/>
      <c r="F16" s="96"/>
      <c r="G16" s="96"/>
      <c r="H16" s="97"/>
    </row>
    <row r="17" spans="1:8" ht="21.75" customHeight="1">
      <c r="A17" s="99"/>
      <c r="B17" s="100"/>
      <c r="C17" s="100" t="s">
        <v>19</v>
      </c>
      <c r="D17" s="100"/>
      <c r="E17" s="100"/>
      <c r="F17" s="101">
        <f>SUM(G17:H17)</f>
        <v>1818717132</v>
      </c>
      <c r="G17" s="129">
        <f>G10-G14</f>
        <v>371677961</v>
      </c>
      <c r="H17" s="102">
        <f>H10-H14</f>
        <v>1447039171</v>
      </c>
    </row>
    <row r="18" spans="1:8" s="98" customFormat="1" ht="21.75" customHeight="1">
      <c r="A18" s="94"/>
      <c r="B18" s="95"/>
      <c r="C18" s="95"/>
      <c r="D18" s="116" t="s">
        <v>20</v>
      </c>
      <c r="E18" s="109"/>
      <c r="F18" s="140">
        <f>SUM(G18:H18)</f>
        <v>1994470586</v>
      </c>
      <c r="G18" s="140">
        <f>SUM(G17+G14)</f>
        <v>411434386</v>
      </c>
      <c r="H18" s="113">
        <f>SUM(H17+H14)</f>
        <v>1583036200</v>
      </c>
    </row>
    <row r="19" spans="1:8" ht="4.5" customHeight="1">
      <c r="A19" s="117"/>
      <c r="B19" s="118"/>
      <c r="C19" s="118"/>
      <c r="D19" s="118"/>
      <c r="E19" s="118"/>
      <c r="F19" s="119"/>
      <c r="G19" s="119"/>
      <c r="H19" s="120"/>
    </row>
  </sheetData>
  <mergeCells count="6">
    <mergeCell ref="G3:H3"/>
    <mergeCell ref="D14:E14"/>
    <mergeCell ref="A2:H2"/>
    <mergeCell ref="A1:H1"/>
    <mergeCell ref="A4:E4"/>
    <mergeCell ref="D10:E10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A1" sqref="A1:H1"/>
    </sheetView>
  </sheetViews>
  <sheetFormatPr defaultColWidth="9.00390625" defaultRowHeight="12"/>
  <cols>
    <col min="1" max="4" width="2.625" style="88" customWidth="1"/>
    <col min="5" max="5" width="42.875" style="88" customWidth="1"/>
    <col min="6" max="8" width="19.875" style="89" customWidth="1"/>
    <col min="9" max="16384" width="9.375" style="88" customWidth="1"/>
  </cols>
  <sheetData>
    <row r="1" spans="1:8" ht="21.75" customHeight="1">
      <c r="A1" s="188" t="s">
        <v>103</v>
      </c>
      <c r="B1" s="188"/>
      <c r="C1" s="188"/>
      <c r="D1" s="188"/>
      <c r="E1" s="188"/>
      <c r="F1" s="188"/>
      <c r="G1" s="188"/>
      <c r="H1" s="188"/>
    </row>
    <row r="2" spans="1:8" ht="21.75" customHeight="1">
      <c r="A2" s="175" t="s">
        <v>205</v>
      </c>
      <c r="B2" s="174"/>
      <c r="C2" s="174"/>
      <c r="D2" s="174"/>
      <c r="E2" s="174"/>
      <c r="F2" s="174"/>
      <c r="G2" s="174"/>
      <c r="H2" s="174"/>
    </row>
    <row r="3" ht="21.75" customHeight="1">
      <c r="H3" s="5" t="s">
        <v>77</v>
      </c>
    </row>
    <row r="4" spans="1:8" s="93" customFormat="1" ht="21.75" customHeight="1">
      <c r="A4" s="189" t="s">
        <v>87</v>
      </c>
      <c r="B4" s="167"/>
      <c r="C4" s="167"/>
      <c r="D4" s="167"/>
      <c r="E4" s="169"/>
      <c r="F4" s="166" t="s">
        <v>191</v>
      </c>
      <c r="G4" s="167"/>
      <c r="H4" s="168"/>
    </row>
    <row r="5" spans="1:8" s="98" customFormat="1" ht="20.25" customHeight="1">
      <c r="A5" s="94" t="s">
        <v>0</v>
      </c>
      <c r="B5" s="95"/>
      <c r="C5" s="95"/>
      <c r="D5" s="95"/>
      <c r="E5" s="95"/>
      <c r="F5" s="96"/>
      <c r="G5" s="96"/>
      <c r="H5" s="97"/>
    </row>
    <row r="6" spans="1:8" ht="20.25" customHeight="1">
      <c r="A6" s="99"/>
      <c r="B6" s="100" t="s">
        <v>1</v>
      </c>
      <c r="C6" s="100"/>
      <c r="D6" s="100"/>
      <c r="E6" s="100"/>
      <c r="F6" s="101"/>
      <c r="G6" s="101"/>
      <c r="H6" s="102"/>
    </row>
    <row r="7" spans="1:8" ht="20.25" customHeight="1">
      <c r="A7" s="99"/>
      <c r="B7" s="100"/>
      <c r="C7" s="100" t="s">
        <v>41</v>
      </c>
      <c r="D7" s="100"/>
      <c r="E7" s="100"/>
      <c r="F7" s="101"/>
      <c r="G7" s="101"/>
      <c r="H7" s="102"/>
    </row>
    <row r="8" spans="1:8" ht="20.25" customHeight="1">
      <c r="A8" s="99"/>
      <c r="B8" s="100"/>
      <c r="C8" s="100"/>
      <c r="D8" s="100" t="s">
        <v>99</v>
      </c>
      <c r="E8" s="100"/>
      <c r="F8" s="101">
        <v>4011</v>
      </c>
      <c r="G8" s="101"/>
      <c r="H8" s="102"/>
    </row>
    <row r="9" spans="1:8" ht="20.25" customHeight="1">
      <c r="A9" s="99"/>
      <c r="B9" s="100"/>
      <c r="C9" s="100"/>
      <c r="D9" s="100" t="s">
        <v>245</v>
      </c>
      <c r="E9" s="115"/>
      <c r="F9" s="101">
        <v>237306198</v>
      </c>
      <c r="G9" s="101"/>
      <c r="H9" s="102"/>
    </row>
    <row r="10" spans="1:8" ht="20.25" customHeight="1">
      <c r="A10" s="99"/>
      <c r="B10" s="100"/>
      <c r="C10" s="100"/>
      <c r="D10" s="100" t="s">
        <v>190</v>
      </c>
      <c r="E10" s="115"/>
      <c r="F10" s="101">
        <v>299775</v>
      </c>
      <c r="G10" s="101"/>
      <c r="H10" s="102"/>
    </row>
    <row r="11" spans="1:8" ht="20.25" customHeight="1">
      <c r="A11" s="99"/>
      <c r="B11" s="100"/>
      <c r="C11" s="100"/>
      <c r="D11" s="100" t="s">
        <v>88</v>
      </c>
      <c r="E11" s="100"/>
      <c r="F11" s="101">
        <f>SUM(F8:F10)</f>
        <v>237609984</v>
      </c>
      <c r="G11" s="101"/>
      <c r="H11" s="102"/>
    </row>
    <row r="12" spans="1:8" ht="20.25" customHeight="1">
      <c r="A12" s="99"/>
      <c r="B12" s="100"/>
      <c r="C12" s="100" t="s">
        <v>89</v>
      </c>
      <c r="D12" s="100"/>
      <c r="E12" s="100"/>
      <c r="F12" s="101"/>
      <c r="G12" s="101"/>
      <c r="H12" s="102"/>
    </row>
    <row r="13" spans="1:8" ht="20.25" customHeight="1">
      <c r="A13" s="99"/>
      <c r="B13" s="100"/>
      <c r="C13" s="100"/>
      <c r="D13" s="100" t="s">
        <v>54</v>
      </c>
      <c r="E13" s="100"/>
      <c r="F13" s="101">
        <v>29061518</v>
      </c>
      <c r="G13" s="101"/>
      <c r="H13" s="102"/>
    </row>
    <row r="14" spans="1:8" ht="20.25" customHeight="1">
      <c r="A14" s="99"/>
      <c r="B14" s="100"/>
      <c r="C14" s="100"/>
      <c r="D14" s="100" t="s">
        <v>153</v>
      </c>
      <c r="E14" s="100"/>
      <c r="F14" s="101">
        <v>1810000</v>
      </c>
      <c r="G14" s="101"/>
      <c r="H14" s="102"/>
    </row>
    <row r="15" spans="1:8" ht="20.25" customHeight="1">
      <c r="A15" s="99"/>
      <c r="B15" s="100"/>
      <c r="C15" s="100"/>
      <c r="D15" s="100" t="s">
        <v>55</v>
      </c>
      <c r="E15" s="100"/>
      <c r="F15" s="101">
        <v>200000</v>
      </c>
      <c r="G15" s="101"/>
      <c r="H15" s="102"/>
    </row>
    <row r="16" spans="1:8" ht="20.25" customHeight="1">
      <c r="A16" s="99"/>
      <c r="B16" s="100"/>
      <c r="C16" s="100"/>
      <c r="D16" s="100" t="s">
        <v>154</v>
      </c>
      <c r="E16" s="100"/>
      <c r="F16" s="101">
        <v>51057682</v>
      </c>
      <c r="G16" s="101"/>
      <c r="H16" s="102"/>
    </row>
    <row r="17" spans="1:8" ht="20.25" customHeight="1">
      <c r="A17" s="99"/>
      <c r="B17" s="100"/>
      <c r="C17" s="100"/>
      <c r="D17" s="100" t="s">
        <v>90</v>
      </c>
      <c r="E17" s="100"/>
      <c r="F17" s="101">
        <f>SUM(F13:F16)</f>
        <v>82129200</v>
      </c>
      <c r="G17" s="101"/>
      <c r="H17" s="102"/>
    </row>
    <row r="18" spans="1:8" ht="20.25" customHeight="1">
      <c r="A18" s="99"/>
      <c r="B18" s="100"/>
      <c r="C18" s="108" t="s">
        <v>4</v>
      </c>
      <c r="D18" s="100"/>
      <c r="E18" s="100"/>
      <c r="F18" s="101"/>
      <c r="G18" s="101">
        <f>SUM(F11+F17)</f>
        <v>319739184</v>
      </c>
      <c r="H18" s="102"/>
    </row>
    <row r="19" spans="1:8" ht="20.25" customHeight="1">
      <c r="A19" s="99"/>
      <c r="B19" s="100" t="s">
        <v>5</v>
      </c>
      <c r="C19" s="100"/>
      <c r="D19" s="100"/>
      <c r="E19" s="100"/>
      <c r="F19" s="101"/>
      <c r="G19" s="101"/>
      <c r="H19" s="102"/>
    </row>
    <row r="20" spans="1:8" ht="20.25" customHeight="1">
      <c r="A20" s="99"/>
      <c r="B20" s="100"/>
      <c r="C20" s="100" t="s">
        <v>140</v>
      </c>
      <c r="D20" s="100"/>
      <c r="E20" s="100"/>
      <c r="F20" s="101"/>
      <c r="G20" s="101"/>
      <c r="H20" s="102"/>
    </row>
    <row r="21" spans="1:8" ht="20.25" customHeight="1">
      <c r="A21" s="99"/>
      <c r="B21" s="100"/>
      <c r="C21" s="100"/>
      <c r="D21" s="100" t="s">
        <v>246</v>
      </c>
      <c r="E21" s="100"/>
      <c r="F21" s="101">
        <v>99850000</v>
      </c>
      <c r="G21" s="101"/>
      <c r="H21" s="102"/>
    </row>
    <row r="22" spans="1:8" ht="20.25" customHeight="1">
      <c r="A22" s="99"/>
      <c r="B22" s="100"/>
      <c r="C22" s="100"/>
      <c r="D22" s="100" t="s">
        <v>206</v>
      </c>
      <c r="E22" s="100"/>
      <c r="F22" s="101">
        <v>85650000</v>
      </c>
      <c r="G22" s="101"/>
      <c r="H22" s="102"/>
    </row>
    <row r="23" spans="1:8" ht="20.25" customHeight="1">
      <c r="A23" s="99"/>
      <c r="B23" s="100"/>
      <c r="C23" s="100"/>
      <c r="D23" s="108" t="s">
        <v>7</v>
      </c>
      <c r="E23" s="100"/>
      <c r="F23" s="138">
        <f>SUM(F21:F22)</f>
        <v>185500000</v>
      </c>
      <c r="G23" s="101"/>
      <c r="H23" s="102"/>
    </row>
    <row r="24" spans="1:8" ht="20.25" customHeight="1">
      <c r="A24" s="99"/>
      <c r="B24" s="100"/>
      <c r="C24" s="100" t="s">
        <v>100</v>
      </c>
      <c r="D24" s="108"/>
      <c r="E24" s="100"/>
      <c r="F24" s="101"/>
      <c r="G24" s="101"/>
      <c r="H24" s="102"/>
    </row>
    <row r="25" spans="1:8" ht="20.25" customHeight="1">
      <c r="A25" s="99"/>
      <c r="B25" s="100"/>
      <c r="C25" s="100"/>
      <c r="D25" s="108" t="s">
        <v>83</v>
      </c>
      <c r="E25" s="100"/>
      <c r="F25" s="101">
        <v>1328628578</v>
      </c>
      <c r="G25" s="101"/>
      <c r="H25" s="102"/>
    </row>
    <row r="26" spans="1:8" ht="20.25" customHeight="1">
      <c r="A26" s="99"/>
      <c r="B26" s="100"/>
      <c r="C26" s="100"/>
      <c r="D26" s="108" t="s">
        <v>72</v>
      </c>
      <c r="E26" s="100"/>
      <c r="F26" s="101">
        <v>1106493</v>
      </c>
      <c r="G26" s="101"/>
      <c r="H26" s="102"/>
    </row>
    <row r="27" spans="1:8" ht="20.25" customHeight="1">
      <c r="A27" s="99"/>
      <c r="B27" s="100"/>
      <c r="C27" s="100"/>
      <c r="D27" s="100" t="s">
        <v>101</v>
      </c>
      <c r="E27" s="100"/>
      <c r="F27" s="101">
        <v>47261451</v>
      </c>
      <c r="G27" s="101"/>
      <c r="H27" s="102"/>
    </row>
    <row r="28" spans="1:8" ht="20.25" customHeight="1">
      <c r="A28" s="99"/>
      <c r="B28" s="100"/>
      <c r="C28" s="100"/>
      <c r="D28" s="100" t="s">
        <v>102</v>
      </c>
      <c r="E28" s="100"/>
      <c r="F28" s="101">
        <v>584880</v>
      </c>
      <c r="G28" s="101"/>
      <c r="H28" s="102"/>
    </row>
    <row r="29" spans="1:8" ht="20.25" customHeight="1">
      <c r="A29" s="99"/>
      <c r="B29" s="100"/>
      <c r="C29" s="100"/>
      <c r="D29" s="100" t="s">
        <v>207</v>
      </c>
      <c r="E29" s="100"/>
      <c r="F29" s="101">
        <v>50000</v>
      </c>
      <c r="G29" s="101"/>
      <c r="H29" s="102"/>
    </row>
    <row r="30" spans="1:8" ht="20.25" customHeight="1">
      <c r="A30" s="99"/>
      <c r="B30" s="100"/>
      <c r="C30" s="100"/>
      <c r="D30" s="100" t="s">
        <v>84</v>
      </c>
      <c r="E30" s="100"/>
      <c r="F30" s="101">
        <v>105000000</v>
      </c>
      <c r="G30" s="101"/>
      <c r="H30" s="102"/>
    </row>
    <row r="31" spans="1:8" ht="20.25" customHeight="1">
      <c r="A31" s="99"/>
      <c r="B31" s="100"/>
      <c r="C31" s="100"/>
      <c r="D31" s="100" t="s">
        <v>151</v>
      </c>
      <c r="E31" s="100"/>
      <c r="F31" s="101">
        <v>6600000</v>
      </c>
      <c r="G31" s="101"/>
      <c r="H31" s="102"/>
    </row>
    <row r="32" spans="1:8" ht="20.25" customHeight="1">
      <c r="A32" s="99"/>
      <c r="B32" s="100"/>
      <c r="C32" s="100"/>
      <c r="D32" s="100" t="s">
        <v>91</v>
      </c>
      <c r="E32" s="100"/>
      <c r="F32" s="138">
        <f>SUM(F25:F31)</f>
        <v>1489231402</v>
      </c>
      <c r="G32" s="101"/>
      <c r="H32" s="102"/>
    </row>
    <row r="33" spans="1:8" ht="20.25" customHeight="1">
      <c r="A33" s="99"/>
      <c r="B33" s="100"/>
      <c r="C33" s="100" t="s">
        <v>92</v>
      </c>
      <c r="D33" s="100"/>
      <c r="E33" s="100"/>
      <c r="F33" s="101"/>
      <c r="G33" s="107">
        <f>F23+F32</f>
        <v>1674731402</v>
      </c>
      <c r="H33" s="102"/>
    </row>
    <row r="34" spans="1:8" s="98" customFormat="1" ht="20.25" customHeight="1">
      <c r="A34" s="94"/>
      <c r="B34" s="95"/>
      <c r="C34" s="95"/>
      <c r="D34" s="95"/>
      <c r="E34" s="109" t="s">
        <v>12</v>
      </c>
      <c r="F34" s="101"/>
      <c r="G34" s="96"/>
      <c r="H34" s="97">
        <f>G18+G33</f>
        <v>1994470586</v>
      </c>
    </row>
    <row r="35" spans="1:8" s="98" customFormat="1" ht="4.5" customHeight="1">
      <c r="A35" s="94"/>
      <c r="B35" s="95"/>
      <c r="C35" s="95"/>
      <c r="D35" s="95"/>
      <c r="E35" s="109"/>
      <c r="F35" s="96"/>
      <c r="G35" s="96"/>
      <c r="H35" s="113"/>
    </row>
    <row r="36" spans="1:8" s="98" customFormat="1" ht="20.25" customHeight="1">
      <c r="A36" s="94"/>
      <c r="B36" s="95"/>
      <c r="C36" s="95"/>
      <c r="D36" s="95"/>
      <c r="E36" s="109"/>
      <c r="F36" s="96"/>
      <c r="G36" s="96"/>
      <c r="H36" s="97"/>
    </row>
    <row r="37" spans="1:8" s="98" customFormat="1" ht="20.25" customHeight="1">
      <c r="A37" s="94" t="s">
        <v>13</v>
      </c>
      <c r="B37" s="95"/>
      <c r="C37" s="95"/>
      <c r="D37" s="95"/>
      <c r="E37" s="95"/>
      <c r="F37" s="96"/>
      <c r="G37" s="96"/>
      <c r="H37" s="97"/>
    </row>
    <row r="38" spans="1:8" ht="20.25" customHeight="1">
      <c r="A38" s="99"/>
      <c r="B38" s="100" t="s">
        <v>14</v>
      </c>
      <c r="C38" s="100"/>
      <c r="D38" s="100"/>
      <c r="E38" s="100"/>
      <c r="F38" s="101"/>
      <c r="G38" s="101"/>
      <c r="H38" s="102"/>
    </row>
    <row r="39" spans="1:8" ht="20.25" customHeight="1">
      <c r="A39" s="99"/>
      <c r="B39" s="100"/>
      <c r="C39" s="100"/>
      <c r="D39" s="100" t="s">
        <v>15</v>
      </c>
      <c r="E39" s="100"/>
      <c r="F39" s="101">
        <v>99017038</v>
      </c>
      <c r="G39" s="101"/>
      <c r="H39" s="102"/>
    </row>
    <row r="40" spans="1:8" ht="20.25" customHeight="1">
      <c r="A40" s="99"/>
      <c r="B40" s="100"/>
      <c r="C40" s="100"/>
      <c r="D40" s="100" t="s">
        <v>56</v>
      </c>
      <c r="E40" s="100"/>
      <c r="F40" s="101">
        <v>1015228</v>
      </c>
      <c r="G40" s="101"/>
      <c r="H40" s="102"/>
    </row>
    <row r="41" spans="1:8" ht="20.25" customHeight="1">
      <c r="A41" s="99"/>
      <c r="B41" s="100"/>
      <c r="C41" s="100"/>
      <c r="D41" s="100" t="s">
        <v>94</v>
      </c>
      <c r="E41" s="100"/>
      <c r="F41" s="107">
        <v>75721188</v>
      </c>
      <c r="G41" s="101"/>
      <c r="H41" s="102"/>
    </row>
    <row r="42" spans="1:8" ht="20.25" customHeight="1">
      <c r="A42" s="99"/>
      <c r="B42" s="100"/>
      <c r="C42" s="108" t="s">
        <v>16</v>
      </c>
      <c r="D42" s="100"/>
      <c r="E42" s="103"/>
      <c r="F42" s="101"/>
      <c r="G42" s="107">
        <f>SUM(F39:F41)</f>
        <v>175753454</v>
      </c>
      <c r="H42" s="102"/>
    </row>
    <row r="43" spans="1:8" s="98" customFormat="1" ht="20.25" customHeight="1">
      <c r="A43" s="94"/>
      <c r="B43" s="95"/>
      <c r="C43" s="95"/>
      <c r="D43" s="109"/>
      <c r="E43" s="109" t="s">
        <v>17</v>
      </c>
      <c r="F43" s="101"/>
      <c r="G43" s="96"/>
      <c r="H43" s="110">
        <f>SUM(G42)</f>
        <v>175753454</v>
      </c>
    </row>
    <row r="44" spans="1:8" s="98" customFormat="1" ht="9" customHeight="1">
      <c r="A44" s="94"/>
      <c r="B44" s="95"/>
      <c r="C44" s="95"/>
      <c r="D44" s="109"/>
      <c r="E44" s="109"/>
      <c r="F44" s="96"/>
      <c r="G44" s="96"/>
      <c r="H44" s="97"/>
    </row>
    <row r="45" spans="1:8" s="98" customFormat="1" ht="20.25" customHeight="1">
      <c r="A45" s="94"/>
      <c r="B45" s="95"/>
      <c r="C45" s="95"/>
      <c r="D45" s="95"/>
      <c r="E45" s="109" t="s">
        <v>19</v>
      </c>
      <c r="F45" s="96"/>
      <c r="G45" s="96"/>
      <c r="H45" s="110">
        <f>H34-H43</f>
        <v>1818717132</v>
      </c>
    </row>
    <row r="46" spans="1:8" ht="4.5" customHeight="1">
      <c r="A46" s="117"/>
      <c r="B46" s="118"/>
      <c r="C46" s="118"/>
      <c r="D46" s="118"/>
      <c r="E46" s="118"/>
      <c r="F46" s="119"/>
      <c r="G46" s="119"/>
      <c r="H46" s="120"/>
    </row>
  </sheetData>
  <mergeCells count="4">
    <mergeCell ref="A1:H1"/>
    <mergeCell ref="A2:H2"/>
    <mergeCell ref="F4:H4"/>
    <mergeCell ref="A4:E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Footer xml:space="preserve">&amp;C&amp;10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workbookViewId="0" topLeftCell="A1">
      <selection activeCell="A1" sqref="A1"/>
    </sheetView>
  </sheetViews>
  <sheetFormatPr defaultColWidth="9.00390625" defaultRowHeight="12"/>
  <cols>
    <col min="1" max="2" width="2.00390625" style="1" customWidth="1"/>
    <col min="3" max="3" width="2.875" style="1" customWidth="1"/>
    <col min="4" max="4" width="2.625" style="1" customWidth="1"/>
    <col min="5" max="5" width="17.875" style="1" customWidth="1"/>
    <col min="6" max="6" width="6.875" style="3" customWidth="1"/>
    <col min="7" max="7" width="19.375" style="1" customWidth="1"/>
    <col min="8" max="9" width="19.375" style="4" customWidth="1"/>
    <col min="10" max="10" width="12.875" style="1" customWidth="1"/>
    <col min="11" max="11" width="14.875" style="1" bestFit="1" customWidth="1"/>
    <col min="12" max="16384" width="9.375" style="1" customWidth="1"/>
  </cols>
  <sheetData>
    <row r="1" ht="21.75" customHeight="1">
      <c r="A1" s="143" t="s">
        <v>156</v>
      </c>
    </row>
    <row r="2" spans="1:10" ht="21.75" customHeight="1">
      <c r="A2" s="188" t="s">
        <v>123</v>
      </c>
      <c r="B2" s="188"/>
      <c r="C2" s="188"/>
      <c r="D2" s="188"/>
      <c r="E2" s="188"/>
      <c r="F2" s="188"/>
      <c r="G2" s="188"/>
      <c r="H2" s="188"/>
      <c r="I2" s="171"/>
      <c r="J2" s="171"/>
    </row>
    <row r="3" spans="1:10" s="58" customFormat="1" ht="21.75" customHeight="1">
      <c r="A3" s="174" t="s">
        <v>202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58" customFormat="1" ht="21.75" customHeight="1">
      <c r="A4" s="1"/>
      <c r="B4" s="1"/>
      <c r="C4" s="1"/>
      <c r="D4" s="1"/>
      <c r="E4" s="194"/>
      <c r="F4" s="195"/>
      <c r="H4" s="141"/>
      <c r="I4" s="142"/>
      <c r="J4" s="141" t="s">
        <v>171</v>
      </c>
    </row>
    <row r="5" spans="1:10" s="9" customFormat="1" ht="24.75" customHeight="1">
      <c r="A5" s="176" t="s">
        <v>42</v>
      </c>
      <c r="B5" s="177"/>
      <c r="C5" s="177"/>
      <c r="D5" s="177"/>
      <c r="E5" s="177"/>
      <c r="F5" s="164"/>
      <c r="G5" s="6" t="s">
        <v>43</v>
      </c>
      <c r="H5" s="7" t="s">
        <v>44</v>
      </c>
      <c r="I5" s="7" t="s">
        <v>45</v>
      </c>
      <c r="J5" s="8" t="s">
        <v>46</v>
      </c>
    </row>
    <row r="6" spans="1:10" s="16" customFormat="1" ht="24.75" customHeight="1">
      <c r="A6" s="10" t="s">
        <v>21</v>
      </c>
      <c r="B6" s="11"/>
      <c r="C6" s="11"/>
      <c r="D6" s="11"/>
      <c r="E6" s="11"/>
      <c r="F6" s="12"/>
      <c r="G6" s="13"/>
      <c r="H6" s="14"/>
      <c r="I6" s="14"/>
      <c r="J6" s="15"/>
    </row>
    <row r="7" spans="1:10" ht="24.75" customHeight="1">
      <c r="A7" s="17"/>
      <c r="B7" s="18" t="s">
        <v>22</v>
      </c>
      <c r="C7" s="18"/>
      <c r="D7" s="18"/>
      <c r="E7" s="18"/>
      <c r="F7" s="19"/>
      <c r="G7" s="14">
        <f>G8</f>
        <v>1002000</v>
      </c>
      <c r="H7" s="14">
        <f>H8</f>
        <v>1300251</v>
      </c>
      <c r="I7" s="14">
        <f>G7-H7</f>
        <v>-298251</v>
      </c>
      <c r="J7" s="20"/>
    </row>
    <row r="8" spans="1:10" ht="24.75" customHeight="1">
      <c r="A8" s="17"/>
      <c r="B8" s="18"/>
      <c r="C8" s="18"/>
      <c r="D8" s="18" t="s">
        <v>23</v>
      </c>
      <c r="E8" s="18"/>
      <c r="F8" s="19"/>
      <c r="G8" s="21">
        <v>1002000</v>
      </c>
      <c r="H8" s="22">
        <v>1300251</v>
      </c>
      <c r="I8" s="22">
        <f aca="true" t="shared" si="0" ref="I8:I24">G8-H8</f>
        <v>-298251</v>
      </c>
      <c r="J8" s="20"/>
    </row>
    <row r="9" spans="1:10" ht="24.75" customHeight="1">
      <c r="A9" s="17"/>
      <c r="B9" s="18" t="s">
        <v>24</v>
      </c>
      <c r="C9" s="18"/>
      <c r="D9" s="18"/>
      <c r="E9" s="18"/>
      <c r="F9" s="19"/>
      <c r="G9" s="14">
        <f>G10</f>
        <v>2100000</v>
      </c>
      <c r="H9" s="14">
        <f>H10</f>
        <v>1865000</v>
      </c>
      <c r="I9" s="14">
        <f t="shared" si="0"/>
        <v>235000</v>
      </c>
      <c r="J9" s="20"/>
    </row>
    <row r="10" spans="1:10" ht="24.75" customHeight="1">
      <c r="A10" s="17"/>
      <c r="B10" s="18"/>
      <c r="C10" s="18"/>
      <c r="D10" s="18" t="s">
        <v>25</v>
      </c>
      <c r="E10" s="18"/>
      <c r="F10" s="19"/>
      <c r="G10" s="21">
        <v>2100000</v>
      </c>
      <c r="H10" s="22">
        <v>1865000</v>
      </c>
      <c r="I10" s="22">
        <f t="shared" si="0"/>
        <v>235000</v>
      </c>
      <c r="J10" s="20"/>
    </row>
    <row r="11" spans="1:10" ht="24.75" customHeight="1">
      <c r="A11" s="17"/>
      <c r="B11" s="18" t="s">
        <v>26</v>
      </c>
      <c r="C11" s="18"/>
      <c r="D11" s="18"/>
      <c r="E11" s="18"/>
      <c r="F11" s="19"/>
      <c r="G11" s="14">
        <f>G12</f>
        <v>57175000</v>
      </c>
      <c r="H11" s="14">
        <f>SUM(H12)</f>
        <v>67212931</v>
      </c>
      <c r="I11" s="14">
        <f t="shared" si="0"/>
        <v>-10037931</v>
      </c>
      <c r="J11" s="23"/>
    </row>
    <row r="12" spans="1:10" ht="24.75" customHeight="1">
      <c r="A12" s="17"/>
      <c r="B12" s="18"/>
      <c r="C12" s="18"/>
      <c r="D12" s="18" t="s">
        <v>27</v>
      </c>
      <c r="E12" s="18"/>
      <c r="F12" s="19"/>
      <c r="G12" s="21">
        <v>57175000</v>
      </c>
      <c r="H12" s="22">
        <v>67212931</v>
      </c>
      <c r="I12" s="22">
        <f t="shared" si="0"/>
        <v>-10037931</v>
      </c>
      <c r="J12" s="20"/>
    </row>
    <row r="13" spans="1:10" ht="24.75" customHeight="1">
      <c r="A13" s="17"/>
      <c r="B13" s="18" t="s">
        <v>28</v>
      </c>
      <c r="C13" s="18"/>
      <c r="D13" s="18"/>
      <c r="E13" s="18"/>
      <c r="F13" s="19"/>
      <c r="G13" s="14">
        <f>G14</f>
        <v>317353000</v>
      </c>
      <c r="H13" s="14">
        <f>SUM(H14)</f>
        <v>273085000</v>
      </c>
      <c r="I13" s="14">
        <f t="shared" si="0"/>
        <v>44268000</v>
      </c>
      <c r="J13" s="20"/>
    </row>
    <row r="14" spans="1:10" ht="24.75" customHeight="1">
      <c r="A14" s="17"/>
      <c r="B14" s="18"/>
      <c r="C14" s="18"/>
      <c r="D14" s="18" t="s">
        <v>29</v>
      </c>
      <c r="E14" s="18"/>
      <c r="F14" s="19"/>
      <c r="G14" s="21">
        <v>317353000</v>
      </c>
      <c r="H14" s="22">
        <v>273085000</v>
      </c>
      <c r="I14" s="22">
        <f t="shared" si="0"/>
        <v>44268000</v>
      </c>
      <c r="J14" s="20"/>
    </row>
    <row r="15" spans="1:10" ht="24.75" customHeight="1">
      <c r="A15" s="17"/>
      <c r="B15" s="192" t="s">
        <v>51</v>
      </c>
      <c r="C15" s="193"/>
      <c r="D15" s="193"/>
      <c r="E15" s="193"/>
      <c r="F15" s="19"/>
      <c r="G15" s="14">
        <f>G16</f>
        <v>0</v>
      </c>
      <c r="H15" s="14">
        <f>H16</f>
        <v>273845</v>
      </c>
      <c r="I15" s="14">
        <f>G15-H15</f>
        <v>-273845</v>
      </c>
      <c r="J15" s="20"/>
    </row>
    <row r="16" spans="1:10" ht="24.75" customHeight="1">
      <c r="A16" s="17"/>
      <c r="B16" s="18"/>
      <c r="C16" s="18"/>
      <c r="D16" s="24" t="s">
        <v>57</v>
      </c>
      <c r="E16" s="18"/>
      <c r="F16" s="19"/>
      <c r="G16" s="21">
        <v>0</v>
      </c>
      <c r="H16" s="22">
        <v>273845</v>
      </c>
      <c r="I16" s="22">
        <f t="shared" si="0"/>
        <v>-273845</v>
      </c>
      <c r="J16" s="20"/>
    </row>
    <row r="17" spans="1:10" ht="24.75" customHeight="1">
      <c r="A17" s="17"/>
      <c r="B17" s="24" t="s">
        <v>128</v>
      </c>
      <c r="C17" s="18"/>
      <c r="D17" s="18"/>
      <c r="E17" s="18"/>
      <c r="F17" s="19"/>
      <c r="G17" s="14">
        <f>G18+G19</f>
        <v>0</v>
      </c>
      <c r="H17" s="14">
        <f>H18+H19</f>
        <v>26491</v>
      </c>
      <c r="I17" s="14">
        <f t="shared" si="0"/>
        <v>-26491</v>
      </c>
      <c r="J17" s="20"/>
    </row>
    <row r="18" spans="1:10" ht="24.75" customHeight="1">
      <c r="A18" s="17"/>
      <c r="B18" s="18"/>
      <c r="C18" s="18"/>
      <c r="D18" s="18" t="s">
        <v>30</v>
      </c>
      <c r="E18" s="18"/>
      <c r="F18" s="19"/>
      <c r="G18" s="21">
        <v>0</v>
      </c>
      <c r="H18" s="22">
        <v>2727</v>
      </c>
      <c r="I18" s="22">
        <f t="shared" si="0"/>
        <v>-2727</v>
      </c>
      <c r="J18" s="20"/>
    </row>
    <row r="19" spans="1:10" ht="24.75" customHeight="1">
      <c r="A19" s="17"/>
      <c r="B19" s="18"/>
      <c r="C19" s="18"/>
      <c r="D19" s="18" t="s">
        <v>31</v>
      </c>
      <c r="E19" s="18"/>
      <c r="F19" s="19"/>
      <c r="G19" s="21">
        <v>0</v>
      </c>
      <c r="H19" s="22">
        <v>23764</v>
      </c>
      <c r="I19" s="22">
        <f t="shared" si="0"/>
        <v>-23764</v>
      </c>
      <c r="J19" s="20"/>
    </row>
    <row r="20" spans="1:10" ht="24.75" customHeight="1">
      <c r="A20" s="17"/>
      <c r="B20" s="24" t="s">
        <v>196</v>
      </c>
      <c r="C20" s="18"/>
      <c r="D20" s="18"/>
      <c r="E20" s="18"/>
      <c r="F20" s="19"/>
      <c r="G20" s="14">
        <f>G21</f>
        <v>37600000</v>
      </c>
      <c r="H20" s="14">
        <f>H21</f>
        <v>51057682</v>
      </c>
      <c r="I20" s="14">
        <f>G20-H20</f>
        <v>-13457682</v>
      </c>
      <c r="J20" s="20"/>
    </row>
    <row r="21" spans="1:10" ht="24.75" customHeight="1">
      <c r="A21" s="17"/>
      <c r="B21" s="18"/>
      <c r="C21" s="18"/>
      <c r="D21" s="18" t="s">
        <v>178</v>
      </c>
      <c r="E21" s="18"/>
      <c r="F21" s="19"/>
      <c r="G21" s="21">
        <v>37600000</v>
      </c>
      <c r="H21" s="22">
        <v>51057682</v>
      </c>
      <c r="I21" s="22">
        <f>G21-H21</f>
        <v>-13457682</v>
      </c>
      <c r="J21" s="20"/>
    </row>
    <row r="22" spans="1:10" s="16" customFormat="1" ht="24.75" customHeight="1">
      <c r="A22" s="10"/>
      <c r="B22" s="11"/>
      <c r="C22" s="165" t="s">
        <v>124</v>
      </c>
      <c r="D22" s="165"/>
      <c r="E22" s="165"/>
      <c r="F22" s="12" t="s">
        <v>125</v>
      </c>
      <c r="G22" s="25">
        <f>+G7+G9+G11+G13+G15+G17+G20</f>
        <v>415230000</v>
      </c>
      <c r="H22" s="25">
        <f>+H7+H9+H11+H13+H15+H17+H20</f>
        <v>394821200</v>
      </c>
      <c r="I22" s="25">
        <f>+I7+I9+I11+I13+I15+I17+I20</f>
        <v>20408800</v>
      </c>
      <c r="J22" s="26"/>
    </row>
    <row r="23" spans="1:10" ht="24.75" customHeight="1">
      <c r="A23" s="17"/>
      <c r="B23" s="18"/>
      <c r="C23" s="18" t="s">
        <v>32</v>
      </c>
      <c r="D23" s="18"/>
      <c r="E23" s="18"/>
      <c r="F23" s="19"/>
      <c r="G23" s="27">
        <v>76682000</v>
      </c>
      <c r="H23" s="28">
        <v>194429947</v>
      </c>
      <c r="I23" s="28">
        <f t="shared" si="0"/>
        <v>-117747947</v>
      </c>
      <c r="J23" s="29"/>
    </row>
    <row r="24" spans="1:10" s="16" customFormat="1" ht="24.75" customHeight="1">
      <c r="A24" s="30"/>
      <c r="B24" s="31"/>
      <c r="C24" s="197" t="s">
        <v>126</v>
      </c>
      <c r="D24" s="197"/>
      <c r="E24" s="197"/>
      <c r="F24" s="33" t="s">
        <v>127</v>
      </c>
      <c r="G24" s="34">
        <f>G22+G23</f>
        <v>491912000</v>
      </c>
      <c r="H24" s="34">
        <f>H22+H23</f>
        <v>589251147</v>
      </c>
      <c r="I24" s="35">
        <f t="shared" si="0"/>
        <v>-97339147</v>
      </c>
      <c r="J24" s="36"/>
    </row>
    <row r="25" s="16" customFormat="1" ht="15" customHeight="1"/>
    <row r="26" spans="6:9" ht="15" customHeight="1">
      <c r="F26" s="1"/>
      <c r="H26" s="1"/>
      <c r="I26" s="1"/>
    </row>
    <row r="27" spans="6:9" ht="15" customHeight="1">
      <c r="F27" s="1"/>
      <c r="H27" s="1"/>
      <c r="I27" s="1"/>
    </row>
    <row r="28" spans="6:9" ht="15" customHeight="1">
      <c r="F28" s="1"/>
      <c r="H28" s="1"/>
      <c r="I28" s="1"/>
    </row>
    <row r="29" spans="6:9" ht="15" customHeight="1">
      <c r="F29" s="1"/>
      <c r="H29" s="1"/>
      <c r="I29" s="1"/>
    </row>
    <row r="30" spans="6:9" ht="15" customHeight="1">
      <c r="F30" s="1"/>
      <c r="H30" s="1"/>
      <c r="I30" s="1"/>
    </row>
    <row r="31" spans="6:9" ht="15" customHeight="1">
      <c r="F31" s="1"/>
      <c r="H31" s="1"/>
      <c r="I31" s="1"/>
    </row>
    <row r="32" spans="6:9" ht="15" customHeight="1">
      <c r="F32" s="1"/>
      <c r="H32" s="1"/>
      <c r="I32" s="1"/>
    </row>
    <row r="33" spans="6:9" ht="15" customHeight="1">
      <c r="F33" s="1"/>
      <c r="H33" s="1"/>
      <c r="I33" s="1"/>
    </row>
    <row r="34" spans="6:16" ht="15" customHeight="1">
      <c r="F34" s="1"/>
      <c r="H34" s="1"/>
      <c r="I34" s="1"/>
      <c r="L34" s="3"/>
      <c r="M34" s="3"/>
      <c r="N34" s="3"/>
      <c r="O34" s="3"/>
      <c r="P34" s="3"/>
    </row>
    <row r="35" spans="6:13" ht="15" customHeight="1">
      <c r="F35" s="1"/>
      <c r="H35" s="1"/>
      <c r="I35" s="1"/>
      <c r="L35" s="37"/>
      <c r="M35" s="37"/>
    </row>
    <row r="36" spans="6:13" ht="15" customHeight="1">
      <c r="F36" s="1"/>
      <c r="H36" s="1"/>
      <c r="I36" s="1"/>
      <c r="L36" s="37"/>
      <c r="M36" s="37"/>
    </row>
    <row r="37" spans="6:13" ht="15" customHeight="1">
      <c r="F37" s="1"/>
      <c r="H37" s="1"/>
      <c r="I37" s="1"/>
      <c r="L37" s="37"/>
      <c r="M37" s="37"/>
    </row>
    <row r="38" spans="6:13" ht="15" customHeight="1">
      <c r="F38" s="1"/>
      <c r="H38" s="1"/>
      <c r="I38" s="1"/>
      <c r="L38" s="37"/>
      <c r="M38" s="37"/>
    </row>
    <row r="39" spans="6:13" ht="15" customHeight="1">
      <c r="F39" s="1"/>
      <c r="H39" s="1"/>
      <c r="I39" s="1"/>
      <c r="L39" s="37"/>
      <c r="M39" s="37"/>
    </row>
    <row r="40" spans="6:13" ht="15" customHeight="1">
      <c r="F40" s="1"/>
      <c r="H40" s="1"/>
      <c r="I40" s="1"/>
      <c r="L40" s="37"/>
      <c r="M40" s="37"/>
    </row>
    <row r="41" spans="6:13" ht="15" customHeight="1">
      <c r="F41" s="1"/>
      <c r="H41" s="1"/>
      <c r="I41" s="1"/>
      <c r="L41" s="37"/>
      <c r="M41" s="37"/>
    </row>
    <row r="42" spans="6:13" ht="15" customHeight="1">
      <c r="F42" s="1"/>
      <c r="H42" s="1"/>
      <c r="I42" s="1"/>
      <c r="L42" s="37"/>
      <c r="M42" s="37"/>
    </row>
    <row r="43" spans="6:13" ht="15" customHeight="1">
      <c r="F43" s="1"/>
      <c r="H43" s="1"/>
      <c r="I43" s="1"/>
      <c r="L43" s="37"/>
      <c r="M43" s="37"/>
    </row>
    <row r="44" spans="6:13" ht="15" customHeight="1">
      <c r="F44" s="1"/>
      <c r="H44" s="1"/>
      <c r="I44" s="1"/>
      <c r="L44" s="37"/>
      <c r="M44" s="37"/>
    </row>
    <row r="45" spans="6:13" ht="15" customHeight="1">
      <c r="F45" s="1"/>
      <c r="H45" s="1"/>
      <c r="I45" s="1"/>
      <c r="L45" s="37"/>
      <c r="M45" s="37"/>
    </row>
    <row r="46" spans="6:13" ht="15" customHeight="1">
      <c r="F46" s="1"/>
      <c r="H46" s="1"/>
      <c r="I46" s="1"/>
      <c r="L46" s="37"/>
      <c r="M46" s="37"/>
    </row>
    <row r="47" spans="6:13" ht="15" customHeight="1">
      <c r="F47" s="1"/>
      <c r="H47" s="1"/>
      <c r="I47" s="1"/>
      <c r="L47" s="37"/>
      <c r="M47" s="37"/>
    </row>
    <row r="48" spans="6:13" ht="15" customHeight="1">
      <c r="F48" s="1"/>
      <c r="H48" s="1"/>
      <c r="I48" s="1"/>
      <c r="L48" s="196"/>
      <c r="M48" s="196"/>
    </row>
    <row r="49" spans="6:13" ht="15" customHeight="1">
      <c r="F49" s="1"/>
      <c r="H49" s="1"/>
      <c r="I49" s="1"/>
      <c r="L49" s="196"/>
      <c r="M49" s="196"/>
    </row>
    <row r="50" spans="6:13" ht="15" customHeight="1">
      <c r="F50" s="1"/>
      <c r="H50" s="1"/>
      <c r="I50" s="1"/>
      <c r="L50" s="196"/>
      <c r="M50" s="196"/>
    </row>
    <row r="51" spans="6:13" ht="15" customHeight="1">
      <c r="F51" s="1"/>
      <c r="H51" s="1"/>
      <c r="I51" s="1"/>
      <c r="L51" s="196"/>
      <c r="M51" s="196"/>
    </row>
    <row r="52" spans="6:13" ht="15" customHeight="1">
      <c r="F52" s="1"/>
      <c r="H52" s="1"/>
      <c r="I52" s="1"/>
      <c r="L52" s="196"/>
      <c r="M52" s="196"/>
    </row>
    <row r="53" spans="6:13" ht="15" customHeight="1">
      <c r="F53" s="1"/>
      <c r="H53" s="1"/>
      <c r="I53" s="1"/>
      <c r="L53" s="196"/>
      <c r="M53" s="196"/>
    </row>
    <row r="54" spans="6:13" ht="15" customHeight="1">
      <c r="F54" s="1"/>
      <c r="H54" s="1"/>
      <c r="I54" s="1"/>
      <c r="L54" s="196"/>
      <c r="M54" s="196"/>
    </row>
    <row r="55" spans="6:13" ht="15" customHeight="1">
      <c r="F55" s="1"/>
      <c r="H55" s="1"/>
      <c r="I55" s="1"/>
      <c r="L55" s="196"/>
      <c r="M55" s="196"/>
    </row>
    <row r="56" spans="12:13" s="16" customFormat="1" ht="15" customHeight="1">
      <c r="L56" s="196"/>
      <c r="M56" s="196"/>
    </row>
    <row r="57" spans="12:13" s="16" customFormat="1" ht="15" customHeight="1">
      <c r="L57" s="196"/>
      <c r="M57" s="196"/>
    </row>
    <row r="58" spans="12:13" s="16" customFormat="1" ht="15" customHeight="1">
      <c r="L58" s="196"/>
      <c r="M58" s="196"/>
    </row>
    <row r="59" spans="12:13" ht="12">
      <c r="L59" s="196"/>
      <c r="M59" s="196"/>
    </row>
    <row r="60" spans="12:13" ht="12">
      <c r="L60" s="196"/>
      <c r="M60" s="196"/>
    </row>
    <row r="61" spans="12:13" ht="12">
      <c r="L61" s="196"/>
      <c r="M61" s="196"/>
    </row>
    <row r="62" spans="12:13" ht="12">
      <c r="L62" s="196"/>
      <c r="M62" s="196"/>
    </row>
    <row r="63" spans="12:13" ht="12">
      <c r="L63" s="196"/>
      <c r="M63" s="196"/>
    </row>
    <row r="64" spans="12:13" ht="12">
      <c r="L64" s="196"/>
      <c r="M64" s="196"/>
    </row>
    <row r="65" spans="12:13" ht="12">
      <c r="L65" s="196"/>
      <c r="M65" s="196"/>
    </row>
    <row r="66" spans="12:13" ht="12">
      <c r="L66" s="196"/>
      <c r="M66" s="196"/>
    </row>
    <row r="67" spans="12:13" ht="12">
      <c r="L67" s="196"/>
      <c r="M67" s="196"/>
    </row>
    <row r="68" spans="12:13" ht="12">
      <c r="L68" s="196"/>
      <c r="M68" s="196"/>
    </row>
    <row r="69" spans="12:13" ht="12">
      <c r="L69" s="196"/>
      <c r="M69" s="196"/>
    </row>
    <row r="70" spans="12:13" ht="12">
      <c r="L70" s="196"/>
      <c r="M70" s="196"/>
    </row>
    <row r="71" spans="12:13" ht="12">
      <c r="L71" s="196"/>
      <c r="M71" s="196"/>
    </row>
  </sheetData>
  <mergeCells count="31">
    <mergeCell ref="L71:M71"/>
    <mergeCell ref="L67:M67"/>
    <mergeCell ref="L68:M68"/>
    <mergeCell ref="L69:M69"/>
    <mergeCell ref="L70:M70"/>
    <mergeCell ref="L63:M63"/>
    <mergeCell ref="L64:M64"/>
    <mergeCell ref="L65:M65"/>
    <mergeCell ref="L66:M66"/>
    <mergeCell ref="L59:M59"/>
    <mergeCell ref="L60:M60"/>
    <mergeCell ref="L61:M61"/>
    <mergeCell ref="L62:M62"/>
    <mergeCell ref="L55:M55"/>
    <mergeCell ref="L56:M56"/>
    <mergeCell ref="L57:M57"/>
    <mergeCell ref="L58:M58"/>
    <mergeCell ref="L51:M51"/>
    <mergeCell ref="L52:M52"/>
    <mergeCell ref="L53:M53"/>
    <mergeCell ref="L54:M54"/>
    <mergeCell ref="L48:M48"/>
    <mergeCell ref="L49:M49"/>
    <mergeCell ref="L50:M50"/>
    <mergeCell ref="C24:E24"/>
    <mergeCell ref="A3:J3"/>
    <mergeCell ref="A2:J2"/>
    <mergeCell ref="A5:F5"/>
    <mergeCell ref="C22:E22"/>
    <mergeCell ref="B15:E15"/>
    <mergeCell ref="E4:F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workbookViewId="0" topLeftCell="A1">
      <selection activeCell="A1" sqref="A1"/>
    </sheetView>
  </sheetViews>
  <sheetFormatPr defaultColWidth="9.00390625" defaultRowHeight="12"/>
  <cols>
    <col min="1" max="2" width="2.00390625" style="1" customWidth="1"/>
    <col min="3" max="3" width="2.875" style="1" customWidth="1"/>
    <col min="4" max="4" width="2.625" style="1" customWidth="1"/>
    <col min="5" max="5" width="20.50390625" style="1" customWidth="1"/>
    <col min="6" max="6" width="23.125" style="3" customWidth="1"/>
    <col min="7" max="7" width="19.50390625" style="1" customWidth="1"/>
    <col min="8" max="9" width="19.50390625" style="4" customWidth="1"/>
    <col min="10" max="10" width="13.00390625" style="1" customWidth="1"/>
    <col min="11" max="11" width="14.875" style="1" bestFit="1" customWidth="1"/>
    <col min="12" max="16" width="12.875" style="1" bestFit="1" customWidth="1"/>
    <col min="17" max="17" width="14.125" style="1" bestFit="1" customWidth="1"/>
    <col min="18" max="19" width="12.875" style="1" bestFit="1" customWidth="1"/>
    <col min="20" max="21" width="14.125" style="1" bestFit="1" customWidth="1"/>
    <col min="22" max="22" width="5.375" style="1" customWidth="1"/>
    <col min="23" max="23" width="16.875" style="1" bestFit="1" customWidth="1"/>
    <col min="24" max="24" width="14.125" style="1" bestFit="1" customWidth="1"/>
    <col min="25" max="25" width="10.125" style="1" customWidth="1"/>
    <col min="26" max="26" width="9.00390625" style="1" bestFit="1" customWidth="1"/>
    <col min="27" max="29" width="12.875" style="1" bestFit="1" customWidth="1"/>
    <col min="30" max="30" width="10.125" style="1" customWidth="1"/>
    <col min="31" max="31" width="9.00390625" style="1" bestFit="1" customWidth="1"/>
    <col min="32" max="32" width="15.50390625" style="1" bestFit="1" customWidth="1"/>
    <col min="33" max="33" width="14.125" style="1" bestFit="1" customWidth="1"/>
    <col min="34" max="35" width="12.875" style="1" bestFit="1" customWidth="1"/>
    <col min="36" max="36" width="9.00390625" style="1" bestFit="1" customWidth="1"/>
    <col min="37" max="37" width="14.125" style="1" bestFit="1" customWidth="1"/>
    <col min="38" max="38" width="12.875" style="1" bestFit="1" customWidth="1"/>
    <col min="39" max="39" width="15.50390625" style="1" bestFit="1" customWidth="1"/>
    <col min="40" max="40" width="4.125" style="1" customWidth="1"/>
    <col min="41" max="41" width="16.875" style="1" bestFit="1" customWidth="1"/>
    <col min="42" max="43" width="12.875" style="1" bestFit="1" customWidth="1"/>
    <col min="44" max="44" width="4.375" style="1" customWidth="1"/>
    <col min="45" max="45" width="16.875" style="1" bestFit="1" customWidth="1"/>
    <col min="46" max="48" width="12.875" style="1" bestFit="1" customWidth="1"/>
    <col min="49" max="49" width="4.50390625" style="1" customWidth="1"/>
    <col min="50" max="50" width="16.875" style="1" bestFit="1" customWidth="1"/>
    <col min="51" max="52" width="12.875" style="1" bestFit="1" customWidth="1"/>
    <col min="53" max="53" width="4.125" style="1" customWidth="1"/>
    <col min="54" max="54" width="16.875" style="1" bestFit="1" customWidth="1"/>
    <col min="55" max="55" width="12.875" style="1" bestFit="1" customWidth="1"/>
    <col min="56" max="56" width="15.50390625" style="1" bestFit="1" customWidth="1"/>
    <col min="57" max="57" width="9.00390625" style="1" bestFit="1" customWidth="1"/>
    <col min="58" max="58" width="14.125" style="1" bestFit="1" customWidth="1"/>
    <col min="59" max="59" width="12.875" style="1" bestFit="1" customWidth="1"/>
    <col min="60" max="60" width="14.125" style="1" bestFit="1" customWidth="1"/>
    <col min="61" max="62" width="12.875" style="1" bestFit="1" customWidth="1"/>
    <col min="63" max="63" width="15.50390625" style="1" bestFit="1" customWidth="1"/>
    <col min="64" max="16384" width="9.375" style="1" customWidth="1"/>
  </cols>
  <sheetData>
    <row r="1" spans="9:10" ht="12">
      <c r="I1" s="38"/>
      <c r="J1" s="39"/>
    </row>
    <row r="2" spans="1:10" s="9" customFormat="1" ht="24.75" customHeight="1">
      <c r="A2" s="176" t="s">
        <v>60</v>
      </c>
      <c r="B2" s="177"/>
      <c r="C2" s="177"/>
      <c r="D2" s="177"/>
      <c r="E2" s="177"/>
      <c r="F2" s="164"/>
      <c r="G2" s="6" t="s">
        <v>61</v>
      </c>
      <c r="H2" s="7" t="s">
        <v>62</v>
      </c>
      <c r="I2" s="7" t="s">
        <v>63</v>
      </c>
      <c r="J2" s="8" t="s">
        <v>64</v>
      </c>
    </row>
    <row r="3" spans="1:10" s="46" customFormat="1" ht="24.75" customHeight="1">
      <c r="A3" s="10" t="s">
        <v>104</v>
      </c>
      <c r="B3" s="40"/>
      <c r="C3" s="40"/>
      <c r="D3" s="40"/>
      <c r="E3" s="40"/>
      <c r="F3" s="41"/>
      <c r="G3" s="42"/>
      <c r="H3" s="43"/>
      <c r="I3" s="44"/>
      <c r="J3" s="45"/>
    </row>
    <row r="4" spans="1:10" s="46" customFormat="1" ht="24.75" customHeight="1">
      <c r="A4" s="47"/>
      <c r="B4" s="48" t="s">
        <v>145</v>
      </c>
      <c r="C4" s="48"/>
      <c r="D4" s="48"/>
      <c r="E4" s="48"/>
      <c r="F4" s="49"/>
      <c r="G4" s="43">
        <f>G5+G10+G15+G16+G17+G18</f>
        <v>309287000</v>
      </c>
      <c r="H4" s="43">
        <f>H5+H10+H15+H16+H17+H18</f>
        <v>299275268</v>
      </c>
      <c r="I4" s="43">
        <f>I5+I10+I15+I16+I17+I18</f>
        <v>10011732</v>
      </c>
      <c r="J4" s="50"/>
    </row>
    <row r="5" spans="1:10" s="46" customFormat="1" ht="24.75" customHeight="1">
      <c r="A5" s="47"/>
      <c r="B5" s="48"/>
      <c r="C5" s="48" t="s">
        <v>129</v>
      </c>
      <c r="D5" s="48"/>
      <c r="E5" s="48"/>
      <c r="F5" s="49"/>
      <c r="G5" s="51">
        <f>SUM(G6:G9)</f>
        <v>19100000</v>
      </c>
      <c r="H5" s="51">
        <f>SUM(H6:H9)</f>
        <v>16734045</v>
      </c>
      <c r="I5" s="51">
        <f>SUM(I6:I9)</f>
        <v>2365955</v>
      </c>
      <c r="J5" s="50"/>
    </row>
    <row r="6" spans="1:10" s="46" customFormat="1" ht="24.75" customHeight="1">
      <c r="A6" s="47"/>
      <c r="B6" s="48"/>
      <c r="C6" s="48"/>
      <c r="D6" s="198" t="s">
        <v>229</v>
      </c>
      <c r="E6" s="201"/>
      <c r="F6" s="202"/>
      <c r="G6" s="51">
        <v>2400000</v>
      </c>
      <c r="H6" s="51">
        <v>2325379</v>
      </c>
      <c r="I6" s="44">
        <f>G6-H6</f>
        <v>74621</v>
      </c>
      <c r="J6" s="50"/>
    </row>
    <row r="7" spans="1:10" s="46" customFormat="1" ht="24.75" customHeight="1">
      <c r="A7" s="47"/>
      <c r="B7" s="48"/>
      <c r="C7" s="48"/>
      <c r="D7" s="198" t="s">
        <v>230</v>
      </c>
      <c r="E7" s="201"/>
      <c r="F7" s="202"/>
      <c r="G7" s="51">
        <v>2000000</v>
      </c>
      <c r="H7" s="51">
        <v>1825959</v>
      </c>
      <c r="I7" s="44">
        <f>G7-H7</f>
        <v>174041</v>
      </c>
      <c r="J7" s="50"/>
    </row>
    <row r="8" spans="1:10" s="46" customFormat="1" ht="24.75" customHeight="1">
      <c r="A8" s="47"/>
      <c r="B8" s="48"/>
      <c r="C8" s="48"/>
      <c r="D8" s="198" t="s">
        <v>228</v>
      </c>
      <c r="E8" s="199"/>
      <c r="F8" s="200"/>
      <c r="G8" s="51">
        <v>13000000</v>
      </c>
      <c r="H8" s="51">
        <v>11740246</v>
      </c>
      <c r="I8" s="44">
        <f>G8-H8</f>
        <v>1259754</v>
      </c>
      <c r="J8" s="50"/>
    </row>
    <row r="9" spans="1:10" s="46" customFormat="1" ht="24.75" customHeight="1">
      <c r="A9" s="47"/>
      <c r="B9" s="48"/>
      <c r="C9" s="48"/>
      <c r="D9" s="198" t="s">
        <v>231</v>
      </c>
      <c r="E9" s="198"/>
      <c r="F9" s="203"/>
      <c r="G9" s="51">
        <v>1700000</v>
      </c>
      <c r="H9" s="51">
        <v>842461</v>
      </c>
      <c r="I9" s="44">
        <f>G9-H9</f>
        <v>857539</v>
      </c>
      <c r="J9" s="50"/>
    </row>
    <row r="10" spans="1:10" s="46" customFormat="1" ht="24.75" customHeight="1">
      <c r="A10" s="47"/>
      <c r="B10" s="48"/>
      <c r="C10" s="48" t="s">
        <v>130</v>
      </c>
      <c r="D10" s="48"/>
      <c r="E10" s="48"/>
      <c r="F10" s="49"/>
      <c r="G10" s="51">
        <f>SUM(G11:G14)</f>
        <v>25830000</v>
      </c>
      <c r="H10" s="51">
        <f>SUM(H11:H14)</f>
        <v>24512687</v>
      </c>
      <c r="I10" s="51">
        <f>SUM(I11:I14)</f>
        <v>1317313</v>
      </c>
      <c r="J10" s="50"/>
    </row>
    <row r="11" spans="1:10" s="46" customFormat="1" ht="24.75" customHeight="1">
      <c r="A11" s="47"/>
      <c r="B11" s="48"/>
      <c r="C11" s="48"/>
      <c r="D11" s="198" t="s">
        <v>232</v>
      </c>
      <c r="E11" s="199"/>
      <c r="F11" s="200"/>
      <c r="G11" s="51">
        <v>6100000</v>
      </c>
      <c r="H11" s="51">
        <v>6038044</v>
      </c>
      <c r="I11" s="44">
        <f aca="true" t="shared" si="0" ref="I11:I16">G11-H11</f>
        <v>61956</v>
      </c>
      <c r="J11" s="50"/>
    </row>
    <row r="12" spans="1:10" s="46" customFormat="1" ht="24.75" customHeight="1">
      <c r="A12" s="47"/>
      <c r="B12" s="48"/>
      <c r="C12" s="48"/>
      <c r="D12" s="207" t="s">
        <v>233</v>
      </c>
      <c r="E12" s="207"/>
      <c r="F12" s="208"/>
      <c r="G12" s="51">
        <v>4000000</v>
      </c>
      <c r="H12" s="51">
        <v>3995000</v>
      </c>
      <c r="I12" s="44">
        <f t="shared" si="0"/>
        <v>5000</v>
      </c>
      <c r="J12" s="50"/>
    </row>
    <row r="13" spans="1:10" s="46" customFormat="1" ht="24.75" customHeight="1">
      <c r="A13" s="47"/>
      <c r="B13" s="48"/>
      <c r="C13" s="48"/>
      <c r="D13" s="204" t="s">
        <v>234</v>
      </c>
      <c r="E13" s="205"/>
      <c r="F13" s="206"/>
      <c r="G13" s="51">
        <v>2000000</v>
      </c>
      <c r="H13" s="51">
        <v>1941583</v>
      </c>
      <c r="I13" s="44">
        <f>G13-H13</f>
        <v>58417</v>
      </c>
      <c r="J13" s="50"/>
    </row>
    <row r="14" spans="1:10" s="46" customFormat="1" ht="24.75" customHeight="1">
      <c r="A14" s="47"/>
      <c r="B14" s="48"/>
      <c r="C14" s="48"/>
      <c r="D14" s="198" t="s">
        <v>235</v>
      </c>
      <c r="E14" s="199"/>
      <c r="F14" s="200"/>
      <c r="G14" s="51">
        <v>13730000</v>
      </c>
      <c r="H14" s="51">
        <v>12538060</v>
      </c>
      <c r="I14" s="44">
        <f t="shared" si="0"/>
        <v>1191940</v>
      </c>
      <c r="J14" s="50"/>
    </row>
    <row r="15" spans="1:10" s="46" customFormat="1" ht="24.75" customHeight="1">
      <c r="A15" s="47"/>
      <c r="B15" s="48"/>
      <c r="C15" s="48" t="s">
        <v>131</v>
      </c>
      <c r="D15" s="48"/>
      <c r="E15" s="48"/>
      <c r="F15" s="49"/>
      <c r="G15" s="51">
        <v>5685000</v>
      </c>
      <c r="H15" s="44">
        <v>5495630</v>
      </c>
      <c r="I15" s="44">
        <f t="shared" si="0"/>
        <v>189370</v>
      </c>
      <c r="J15" s="50"/>
    </row>
    <row r="16" spans="1:10" s="46" customFormat="1" ht="24.75" customHeight="1">
      <c r="A16" s="47"/>
      <c r="B16" s="48"/>
      <c r="C16" s="48" t="s">
        <v>195</v>
      </c>
      <c r="D16" s="48"/>
      <c r="E16" s="48"/>
      <c r="F16" s="49"/>
      <c r="G16" s="51">
        <v>7000000</v>
      </c>
      <c r="H16" s="44">
        <v>4272894</v>
      </c>
      <c r="I16" s="44">
        <f t="shared" si="0"/>
        <v>2727106</v>
      </c>
      <c r="J16" s="50"/>
    </row>
    <row r="17" spans="1:10" s="46" customFormat="1" ht="24.75" customHeight="1">
      <c r="A17" s="47"/>
      <c r="B17" s="48"/>
      <c r="C17" s="48" t="s">
        <v>132</v>
      </c>
      <c r="D17" s="48"/>
      <c r="E17" s="48"/>
      <c r="F17" s="49"/>
      <c r="G17" s="51">
        <v>4500000</v>
      </c>
      <c r="H17" s="44">
        <v>3214490</v>
      </c>
      <c r="I17" s="44">
        <v>1285510</v>
      </c>
      <c r="J17" s="50"/>
    </row>
    <row r="18" spans="1:10" s="46" customFormat="1" ht="24.75" customHeight="1">
      <c r="A18" s="47"/>
      <c r="B18" s="48"/>
      <c r="C18" s="48" t="s">
        <v>133</v>
      </c>
      <c r="D18" s="48"/>
      <c r="E18" s="48"/>
      <c r="F18" s="49"/>
      <c r="G18" s="44">
        <f>SUM(G19:G21)</f>
        <v>247172000</v>
      </c>
      <c r="H18" s="44">
        <f>SUM(H19:H21)</f>
        <v>245045522</v>
      </c>
      <c r="I18" s="44">
        <f>SUM(I19:I21)</f>
        <v>2126478</v>
      </c>
      <c r="J18" s="50"/>
    </row>
    <row r="19" spans="1:10" s="46" customFormat="1" ht="24.75" customHeight="1">
      <c r="A19" s="47"/>
      <c r="B19" s="48"/>
      <c r="C19" s="48"/>
      <c r="D19" s="198" t="s">
        <v>243</v>
      </c>
      <c r="E19" s="198"/>
      <c r="F19" s="203"/>
      <c r="G19" s="51">
        <v>219222000</v>
      </c>
      <c r="H19" s="51">
        <v>219107381</v>
      </c>
      <c r="I19" s="44">
        <f>G19-H19</f>
        <v>114619</v>
      </c>
      <c r="J19" s="50"/>
    </row>
    <row r="20" spans="1:10" s="46" customFormat="1" ht="24.75" customHeight="1">
      <c r="A20" s="47"/>
      <c r="B20" s="48"/>
      <c r="C20" s="48"/>
      <c r="D20" s="198" t="s">
        <v>244</v>
      </c>
      <c r="E20" s="198"/>
      <c r="F20" s="203"/>
      <c r="G20" s="51">
        <v>13500000</v>
      </c>
      <c r="H20" s="51">
        <v>11846464</v>
      </c>
      <c r="I20" s="44">
        <f>G20-H20</f>
        <v>1653536</v>
      </c>
      <c r="J20" s="50"/>
    </row>
    <row r="21" spans="1:10" s="46" customFormat="1" ht="24.75" customHeight="1">
      <c r="A21" s="47"/>
      <c r="B21" s="48"/>
      <c r="C21" s="48"/>
      <c r="D21" s="198" t="s">
        <v>236</v>
      </c>
      <c r="E21" s="198"/>
      <c r="F21" s="203"/>
      <c r="G21" s="51">
        <v>14450000</v>
      </c>
      <c r="H21" s="51">
        <v>14091677</v>
      </c>
      <c r="I21" s="44">
        <f>G21-H21</f>
        <v>358323</v>
      </c>
      <c r="J21" s="50"/>
    </row>
    <row r="22" spans="1:10" ht="24.75" customHeight="1">
      <c r="A22" s="17"/>
      <c r="B22" s="18" t="s">
        <v>34</v>
      </c>
      <c r="C22" s="18"/>
      <c r="D22" s="18"/>
      <c r="E22" s="18"/>
      <c r="F22" s="19"/>
      <c r="G22" s="13">
        <f>SUM(G23:G28)</f>
        <v>165455000</v>
      </c>
      <c r="H22" s="13">
        <f>SUM(H23:H28)</f>
        <v>129853874</v>
      </c>
      <c r="I22" s="14">
        <f aca="true" t="shared" si="1" ref="I22:I37">G22-H22</f>
        <v>35601126</v>
      </c>
      <c r="J22" s="20"/>
    </row>
    <row r="23" spans="1:12" s="16" customFormat="1" ht="24.75" customHeight="1">
      <c r="A23" s="17"/>
      <c r="B23" s="18"/>
      <c r="C23" s="18"/>
      <c r="D23" s="18" t="s">
        <v>65</v>
      </c>
      <c r="E23" s="18"/>
      <c r="F23" s="19"/>
      <c r="G23" s="21">
        <v>129570000</v>
      </c>
      <c r="H23" s="22">
        <v>99703891</v>
      </c>
      <c r="I23" s="22">
        <f t="shared" si="1"/>
        <v>29866109</v>
      </c>
      <c r="J23" s="20"/>
      <c r="K23" s="52"/>
      <c r="L23" s="11"/>
    </row>
    <row r="24" spans="1:12" s="16" customFormat="1" ht="24.75" customHeight="1">
      <c r="A24" s="17"/>
      <c r="B24" s="18"/>
      <c r="C24" s="18"/>
      <c r="D24" s="18" t="s">
        <v>68</v>
      </c>
      <c r="E24" s="18"/>
      <c r="F24" s="19"/>
      <c r="G24" s="21">
        <v>14108000</v>
      </c>
      <c r="H24" s="22">
        <v>14056872</v>
      </c>
      <c r="I24" s="22">
        <f t="shared" si="1"/>
        <v>51128</v>
      </c>
      <c r="J24" s="20"/>
      <c r="K24" s="52"/>
      <c r="L24" s="11"/>
    </row>
    <row r="25" spans="1:12" ht="24.75" customHeight="1">
      <c r="A25" s="17"/>
      <c r="B25" s="18"/>
      <c r="C25" s="18"/>
      <c r="D25" s="18" t="s">
        <v>208</v>
      </c>
      <c r="E25" s="18"/>
      <c r="F25" s="19"/>
      <c r="G25" s="53">
        <v>5240000</v>
      </c>
      <c r="H25" s="22">
        <v>4377605</v>
      </c>
      <c r="I25" s="22">
        <f t="shared" si="1"/>
        <v>862395</v>
      </c>
      <c r="J25" s="20"/>
      <c r="K25" s="52"/>
      <c r="L25" s="18"/>
    </row>
    <row r="26" spans="1:12" s="16" customFormat="1" ht="24.75" customHeight="1">
      <c r="A26" s="17"/>
      <c r="B26" s="18"/>
      <c r="C26" s="18"/>
      <c r="D26" s="18" t="s">
        <v>209</v>
      </c>
      <c r="E26" s="18"/>
      <c r="F26" s="19"/>
      <c r="G26" s="53">
        <v>3119000</v>
      </c>
      <c r="H26" s="22">
        <v>3075346</v>
      </c>
      <c r="I26" s="22">
        <f t="shared" si="1"/>
        <v>43654</v>
      </c>
      <c r="J26" s="20"/>
      <c r="K26" s="52"/>
      <c r="L26" s="11"/>
    </row>
    <row r="27" spans="1:12" s="16" customFormat="1" ht="24.75" customHeight="1">
      <c r="A27" s="17"/>
      <c r="B27" s="18"/>
      <c r="C27" s="18"/>
      <c r="D27" s="18" t="s">
        <v>210</v>
      </c>
      <c r="E27" s="18"/>
      <c r="F27" s="19"/>
      <c r="G27" s="53">
        <v>1563000</v>
      </c>
      <c r="H27" s="22">
        <v>1451620</v>
      </c>
      <c r="I27" s="22">
        <f t="shared" si="1"/>
        <v>111380</v>
      </c>
      <c r="J27" s="20"/>
      <c r="K27" s="52"/>
      <c r="L27" s="11"/>
    </row>
    <row r="28" spans="1:12" ht="24.75" customHeight="1">
      <c r="A28" s="17"/>
      <c r="B28" s="18"/>
      <c r="C28" s="18"/>
      <c r="D28" s="24" t="s">
        <v>71</v>
      </c>
      <c r="E28" s="18"/>
      <c r="F28" s="19"/>
      <c r="G28" s="53">
        <v>11855000</v>
      </c>
      <c r="H28" s="22">
        <v>7188540</v>
      </c>
      <c r="I28" s="22">
        <f t="shared" si="1"/>
        <v>4666460</v>
      </c>
      <c r="J28" s="20"/>
      <c r="K28" s="52"/>
      <c r="L28" s="18"/>
    </row>
    <row r="29" spans="1:12" ht="24.75" customHeight="1">
      <c r="A29" s="17"/>
      <c r="B29" s="18" t="s">
        <v>118</v>
      </c>
      <c r="C29" s="18"/>
      <c r="D29" s="24"/>
      <c r="E29" s="18"/>
      <c r="F29" s="19"/>
      <c r="G29" s="54">
        <f>SUM(G30)</f>
        <v>10000</v>
      </c>
      <c r="H29" s="54">
        <f>SUM(H30)</f>
        <v>896</v>
      </c>
      <c r="I29" s="14">
        <f t="shared" si="1"/>
        <v>9104</v>
      </c>
      <c r="J29" s="20"/>
      <c r="K29" s="52"/>
      <c r="L29" s="18"/>
    </row>
    <row r="30" spans="1:12" ht="24.75" customHeight="1">
      <c r="A30" s="17"/>
      <c r="B30" s="18"/>
      <c r="C30" s="18"/>
      <c r="D30" s="55" t="s">
        <v>237</v>
      </c>
      <c r="E30" s="18"/>
      <c r="F30" s="19"/>
      <c r="G30" s="53">
        <v>10000</v>
      </c>
      <c r="H30" s="22">
        <v>896</v>
      </c>
      <c r="I30" s="22">
        <f t="shared" si="1"/>
        <v>9104</v>
      </c>
      <c r="J30" s="20"/>
      <c r="K30" s="52"/>
      <c r="L30" s="18"/>
    </row>
    <row r="31" spans="1:10" ht="24.75" customHeight="1">
      <c r="A31" s="17"/>
      <c r="B31" s="18" t="s">
        <v>119</v>
      </c>
      <c r="C31" s="18"/>
      <c r="D31" s="18"/>
      <c r="E31" s="18"/>
      <c r="F31" s="19"/>
      <c r="G31" s="13">
        <f>SUM(G32:G33)</f>
        <v>16110000</v>
      </c>
      <c r="H31" s="13">
        <f>SUM(H32:H33)</f>
        <v>16085379</v>
      </c>
      <c r="I31" s="13">
        <f>SUM(I32:I33)</f>
        <v>24621</v>
      </c>
      <c r="J31" s="20"/>
    </row>
    <row r="32" spans="1:10" ht="24.75" customHeight="1">
      <c r="A32" s="17"/>
      <c r="B32" s="18"/>
      <c r="C32" s="18"/>
      <c r="D32" s="18" t="s">
        <v>66</v>
      </c>
      <c r="E32" s="18"/>
      <c r="F32" s="19"/>
      <c r="G32" s="21">
        <v>16010000</v>
      </c>
      <c r="H32" s="21">
        <v>16008939</v>
      </c>
      <c r="I32" s="22">
        <f>G32-H32</f>
        <v>1061</v>
      </c>
      <c r="J32" s="20"/>
    </row>
    <row r="33" spans="1:10" ht="24.75" customHeight="1">
      <c r="A33" s="17"/>
      <c r="B33" s="18"/>
      <c r="C33" s="18"/>
      <c r="D33" s="18" t="s">
        <v>238</v>
      </c>
      <c r="E33" s="18"/>
      <c r="F33" s="19"/>
      <c r="G33" s="21">
        <v>100000</v>
      </c>
      <c r="H33" s="21">
        <v>76440</v>
      </c>
      <c r="I33" s="22">
        <f>G33-H33</f>
        <v>23560</v>
      </c>
      <c r="J33" s="20"/>
    </row>
    <row r="34" spans="1:10" ht="24.75" customHeight="1">
      <c r="A34" s="17"/>
      <c r="B34" s="18" t="s">
        <v>239</v>
      </c>
      <c r="C34" s="18"/>
      <c r="D34" s="18"/>
      <c r="E34" s="18"/>
      <c r="F34" s="19"/>
      <c r="G34" s="13">
        <f>SUM(G35)</f>
        <v>50000</v>
      </c>
      <c r="H34" s="13">
        <f>SUM(H35)</f>
        <v>50000</v>
      </c>
      <c r="I34" s="14">
        <f>G34-H34</f>
        <v>0</v>
      </c>
      <c r="J34" s="20"/>
    </row>
    <row r="35" spans="1:10" ht="24.75" customHeight="1">
      <c r="A35" s="17"/>
      <c r="B35" s="18"/>
      <c r="C35" s="18"/>
      <c r="D35" s="18" t="s">
        <v>207</v>
      </c>
      <c r="E35" s="18"/>
      <c r="F35" s="19"/>
      <c r="G35" s="21">
        <v>50000</v>
      </c>
      <c r="H35" s="22">
        <v>50000</v>
      </c>
      <c r="I35" s="22">
        <f>G35-H35</f>
        <v>0</v>
      </c>
      <c r="J35" s="20"/>
    </row>
    <row r="36" spans="1:10" ht="24.75" customHeight="1">
      <c r="A36" s="17"/>
      <c r="B36" s="18" t="s">
        <v>240</v>
      </c>
      <c r="C36" s="18"/>
      <c r="D36" s="18"/>
      <c r="E36" s="18"/>
      <c r="F36" s="19"/>
      <c r="G36" s="13">
        <f>SUM(G37)</f>
        <v>1000000</v>
      </c>
      <c r="H36" s="13">
        <f>SUM(H37)</f>
        <v>0</v>
      </c>
      <c r="I36" s="14">
        <f t="shared" si="1"/>
        <v>1000000</v>
      </c>
      <c r="J36" s="20"/>
    </row>
    <row r="37" spans="1:10" ht="24.75" customHeight="1">
      <c r="A37" s="17"/>
      <c r="B37" s="18"/>
      <c r="C37" s="18"/>
      <c r="D37" s="18" t="s">
        <v>67</v>
      </c>
      <c r="E37" s="18"/>
      <c r="F37" s="19"/>
      <c r="G37" s="27">
        <v>1000000</v>
      </c>
      <c r="H37" s="28">
        <v>0</v>
      </c>
      <c r="I37" s="28">
        <f t="shared" si="1"/>
        <v>1000000</v>
      </c>
      <c r="J37" s="29"/>
    </row>
    <row r="38" spans="1:10" ht="24.75" customHeight="1">
      <c r="A38" s="10"/>
      <c r="B38" s="11"/>
      <c r="C38" s="165" t="s">
        <v>134</v>
      </c>
      <c r="D38" s="165"/>
      <c r="E38" s="165"/>
      <c r="F38" s="12" t="s">
        <v>135</v>
      </c>
      <c r="G38" s="56">
        <f>+G4+G22+G31+G29+G34+G36</f>
        <v>491912000</v>
      </c>
      <c r="H38" s="56">
        <f>+H4+H22+H31+H29+H34+H36</f>
        <v>445265417</v>
      </c>
      <c r="I38" s="56">
        <f>+I4+I22+I31+I29+I34+I36</f>
        <v>46646583</v>
      </c>
      <c r="J38" s="26"/>
    </row>
    <row r="39" spans="1:10" ht="24.75" customHeight="1">
      <c r="A39" s="10"/>
      <c r="B39" s="11"/>
      <c r="C39" s="165" t="s">
        <v>136</v>
      </c>
      <c r="D39" s="165"/>
      <c r="E39" s="165"/>
      <c r="F39" s="12" t="s">
        <v>137</v>
      </c>
      <c r="G39" s="56">
        <f>'収入(一般)'!G22-G38</f>
        <v>-76682000</v>
      </c>
      <c r="H39" s="56">
        <f>'収入(一般)'!H22-H38</f>
        <v>-50444217</v>
      </c>
      <c r="I39" s="56">
        <f>'収入(一般)'!I22-I38</f>
        <v>-26237783</v>
      </c>
      <c r="J39" s="26"/>
    </row>
    <row r="40" spans="1:10" ht="24.75" customHeight="1">
      <c r="A40" s="30"/>
      <c r="B40" s="31"/>
      <c r="C40" s="197" t="s">
        <v>138</v>
      </c>
      <c r="D40" s="197"/>
      <c r="E40" s="197"/>
      <c r="F40" s="33" t="s">
        <v>139</v>
      </c>
      <c r="G40" s="35">
        <f>'収入(一般)'!G24-G38</f>
        <v>0</v>
      </c>
      <c r="H40" s="35">
        <f>'収入(一般)'!H24-H38</f>
        <v>143985730</v>
      </c>
      <c r="I40" s="35">
        <f>G40-H40</f>
        <v>-143985730</v>
      </c>
      <c r="J40" s="57"/>
    </row>
  </sheetData>
  <mergeCells count="15">
    <mergeCell ref="C38:E38"/>
    <mergeCell ref="C39:E39"/>
    <mergeCell ref="C40:E40"/>
    <mergeCell ref="D14:F14"/>
    <mergeCell ref="D19:F19"/>
    <mergeCell ref="D20:F20"/>
    <mergeCell ref="D21:F21"/>
    <mergeCell ref="D11:F11"/>
    <mergeCell ref="D9:F9"/>
    <mergeCell ref="D13:F13"/>
    <mergeCell ref="D12:F12"/>
    <mergeCell ref="A2:F2"/>
    <mergeCell ref="D8:F8"/>
    <mergeCell ref="D7:F7"/>
    <mergeCell ref="D6:F6"/>
  </mergeCells>
  <printOptions/>
  <pageMargins left="1.1811023622047245" right="0.21" top="0.81" bottom="0.34" header="0.5118110236220472" footer="0.19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A1" sqref="A1"/>
    </sheetView>
  </sheetViews>
  <sheetFormatPr defaultColWidth="9.00390625" defaultRowHeight="12"/>
  <cols>
    <col min="1" max="1" width="3.00390625" style="59" customWidth="1"/>
    <col min="2" max="2" width="1.875" style="59" customWidth="1"/>
    <col min="3" max="3" width="3.125" style="59" customWidth="1"/>
    <col min="4" max="4" width="28.00390625" style="59" bestFit="1" customWidth="1"/>
    <col min="5" max="7" width="20.375" style="59" customWidth="1"/>
    <col min="8" max="16384" width="9.375" style="59" customWidth="1"/>
  </cols>
  <sheetData>
    <row r="1" spans="1:9" s="1" customFormat="1" ht="21.75" customHeight="1">
      <c r="A1" s="143" t="s">
        <v>156</v>
      </c>
      <c r="F1" s="3"/>
      <c r="H1" s="4"/>
      <c r="I1" s="4"/>
    </row>
    <row r="2" spans="1:7" ht="21.75" customHeight="1">
      <c r="A2" s="183" t="s">
        <v>76</v>
      </c>
      <c r="B2" s="183"/>
      <c r="C2" s="183"/>
      <c r="D2" s="183"/>
      <c r="E2" s="183"/>
      <c r="F2" s="183"/>
      <c r="G2" s="183"/>
    </row>
    <row r="3" spans="1:10" ht="21.75" customHeight="1">
      <c r="A3" s="175" t="s">
        <v>203</v>
      </c>
      <c r="B3" s="174"/>
      <c r="C3" s="174"/>
      <c r="D3" s="174"/>
      <c r="E3" s="174"/>
      <c r="F3" s="174"/>
      <c r="G3" s="174"/>
      <c r="H3" s="2"/>
      <c r="I3" s="2"/>
      <c r="J3" s="2"/>
    </row>
    <row r="4" spans="5:7" ht="21.75" customHeight="1">
      <c r="E4" s="60"/>
      <c r="F4" s="61"/>
      <c r="G4" s="62" t="s">
        <v>77</v>
      </c>
    </row>
    <row r="5" spans="1:7" s="66" customFormat="1" ht="21.75" customHeight="1">
      <c r="A5" s="180" t="s">
        <v>47</v>
      </c>
      <c r="B5" s="181"/>
      <c r="C5" s="181"/>
      <c r="D5" s="182"/>
      <c r="E5" s="63"/>
      <c r="F5" s="64" t="s">
        <v>35</v>
      </c>
      <c r="G5" s="65"/>
    </row>
    <row r="6" spans="1:7" s="72" customFormat="1" ht="21.75" customHeight="1">
      <c r="A6" s="67" t="s">
        <v>48</v>
      </c>
      <c r="B6" s="68"/>
      <c r="C6" s="68"/>
      <c r="D6" s="68"/>
      <c r="E6" s="69"/>
      <c r="F6" s="70"/>
      <c r="G6" s="71"/>
    </row>
    <row r="7" spans="1:7" ht="21.75" customHeight="1">
      <c r="A7" s="73"/>
      <c r="B7" s="74" t="s">
        <v>49</v>
      </c>
      <c r="C7" s="74"/>
      <c r="D7" s="74"/>
      <c r="E7" s="75"/>
      <c r="F7" s="75"/>
      <c r="G7" s="76"/>
    </row>
    <row r="8" spans="1:7" ht="21.75" customHeight="1">
      <c r="A8" s="73"/>
      <c r="B8" s="74"/>
      <c r="C8" s="74"/>
      <c r="D8" s="74" t="s">
        <v>97</v>
      </c>
      <c r="E8" s="75">
        <v>16008939</v>
      </c>
      <c r="F8" s="75"/>
      <c r="G8" s="76"/>
    </row>
    <row r="9" spans="1:7" ht="21.75" customHeight="1">
      <c r="A9" s="73"/>
      <c r="B9" s="74"/>
      <c r="C9" s="74"/>
      <c r="D9" s="74" t="s">
        <v>211</v>
      </c>
      <c r="E9" s="75">
        <v>76440</v>
      </c>
      <c r="F9" s="75"/>
      <c r="G9" s="76"/>
    </row>
    <row r="10" spans="1:7" ht="21.75" customHeight="1">
      <c r="A10" s="73"/>
      <c r="B10" s="74"/>
      <c r="C10" s="74"/>
      <c r="D10" s="74" t="s">
        <v>212</v>
      </c>
      <c r="E10" s="75">
        <v>50000</v>
      </c>
      <c r="F10" s="75"/>
      <c r="G10" s="76"/>
    </row>
    <row r="11" spans="1:7" ht="21.75" customHeight="1">
      <c r="A11" s="73"/>
      <c r="B11" s="74"/>
      <c r="D11" s="74" t="s">
        <v>152</v>
      </c>
      <c r="E11" s="75">
        <v>85650000</v>
      </c>
      <c r="F11" s="75">
        <f>SUM(E8:E11)</f>
        <v>101785379</v>
      </c>
      <c r="G11" s="76"/>
    </row>
    <row r="12" spans="1:7" ht="21.75" customHeight="1">
      <c r="A12" s="73"/>
      <c r="B12" s="74" t="s">
        <v>78</v>
      </c>
      <c r="C12" s="74"/>
      <c r="D12" s="74"/>
      <c r="E12" s="77"/>
      <c r="F12" s="78">
        <v>0</v>
      </c>
      <c r="G12" s="76"/>
    </row>
    <row r="13" spans="1:7" s="72" customFormat="1" ht="21.75" customHeight="1">
      <c r="A13" s="67"/>
      <c r="B13" s="68"/>
      <c r="C13" s="68"/>
      <c r="D13" s="79" t="s">
        <v>36</v>
      </c>
      <c r="E13" s="69"/>
      <c r="F13" s="69"/>
      <c r="G13" s="81">
        <f>SUM(F11:F12)</f>
        <v>101785379</v>
      </c>
    </row>
    <row r="14" spans="1:7" s="72" customFormat="1" ht="21.75" customHeight="1">
      <c r="A14" s="67"/>
      <c r="B14" s="68"/>
      <c r="C14" s="68"/>
      <c r="D14" s="79"/>
      <c r="E14" s="69"/>
      <c r="F14" s="69"/>
      <c r="G14" s="81"/>
    </row>
    <row r="15" spans="1:7" s="72" customFormat="1" ht="21.75" customHeight="1">
      <c r="A15" s="67" t="s">
        <v>50</v>
      </c>
      <c r="B15" s="68"/>
      <c r="C15" s="68"/>
      <c r="D15" s="68"/>
      <c r="E15" s="69"/>
      <c r="F15" s="69"/>
      <c r="G15" s="81"/>
    </row>
    <row r="16" spans="1:7" ht="21.75" customHeight="1">
      <c r="A16" s="73"/>
      <c r="B16" s="74" t="s">
        <v>40</v>
      </c>
      <c r="C16" s="74"/>
      <c r="D16" s="74"/>
      <c r="E16" s="75"/>
      <c r="F16" s="75"/>
      <c r="G16" s="76"/>
    </row>
    <row r="17" spans="1:7" ht="21.75" customHeight="1">
      <c r="A17" s="73"/>
      <c r="B17" s="74"/>
      <c r="C17" s="74"/>
      <c r="D17" s="74" t="s">
        <v>120</v>
      </c>
      <c r="E17" s="75">
        <v>50444217</v>
      </c>
      <c r="F17" s="75"/>
      <c r="G17" s="76"/>
    </row>
    <row r="18" spans="1:7" ht="21.75" customHeight="1">
      <c r="A18" s="73"/>
      <c r="B18" s="74"/>
      <c r="C18" s="74"/>
      <c r="D18" s="74" t="s">
        <v>213</v>
      </c>
      <c r="E18" s="75">
        <v>478600</v>
      </c>
      <c r="F18" s="75"/>
      <c r="G18" s="76"/>
    </row>
    <row r="19" spans="1:7" ht="21.75" customHeight="1">
      <c r="A19" s="73"/>
      <c r="B19" s="74"/>
      <c r="C19" s="74"/>
      <c r="D19" s="74" t="s">
        <v>73</v>
      </c>
      <c r="E19" s="75">
        <v>307567</v>
      </c>
      <c r="F19" s="75"/>
      <c r="G19" s="76"/>
    </row>
    <row r="20" spans="1:7" ht="21.75" customHeight="1">
      <c r="A20" s="73"/>
      <c r="B20" s="74"/>
      <c r="C20" s="74"/>
      <c r="D20" s="74" t="s">
        <v>74</v>
      </c>
      <c r="E20" s="75">
        <v>2208788</v>
      </c>
      <c r="F20" s="75"/>
      <c r="G20" s="76"/>
    </row>
    <row r="21" spans="1:7" ht="21.75" customHeight="1">
      <c r="A21" s="73"/>
      <c r="B21" s="74"/>
      <c r="C21" s="74"/>
      <c r="D21" s="74" t="s">
        <v>189</v>
      </c>
      <c r="E21" s="75">
        <v>85650000</v>
      </c>
      <c r="F21" s="75">
        <f>SUM(E17:E21)</f>
        <v>139089172</v>
      </c>
      <c r="G21" s="76"/>
    </row>
    <row r="22" spans="1:7" ht="21.75" customHeight="1">
      <c r="A22" s="73"/>
      <c r="B22" s="74" t="s">
        <v>79</v>
      </c>
      <c r="C22" s="74"/>
      <c r="D22" s="74"/>
      <c r="E22" s="77"/>
      <c r="F22" s="78">
        <v>0</v>
      </c>
      <c r="G22" s="76"/>
    </row>
    <row r="23" spans="1:7" s="72" customFormat="1" ht="21.75" customHeight="1">
      <c r="A23" s="67"/>
      <c r="B23" s="68"/>
      <c r="D23" s="79" t="s">
        <v>37</v>
      </c>
      <c r="E23" s="69"/>
      <c r="F23" s="69"/>
      <c r="G23" s="80">
        <f>SUM(F21:F22)</f>
        <v>139089172</v>
      </c>
    </row>
    <row r="24" spans="1:7" s="72" customFormat="1" ht="21.75" customHeight="1">
      <c r="A24" s="67"/>
      <c r="B24" s="68"/>
      <c r="C24" s="68"/>
      <c r="D24" s="79" t="s">
        <v>214</v>
      </c>
      <c r="E24" s="69"/>
      <c r="F24" s="69"/>
      <c r="G24" s="81">
        <f>G23-G13</f>
        <v>37303793</v>
      </c>
    </row>
    <row r="25" spans="1:7" s="72" customFormat="1" ht="21.75" customHeight="1">
      <c r="A25" s="67"/>
      <c r="B25" s="68"/>
      <c r="C25" s="68"/>
      <c r="D25" s="79" t="s">
        <v>38</v>
      </c>
      <c r="E25" s="69"/>
      <c r="F25" s="69"/>
      <c r="G25" s="80">
        <v>408981754</v>
      </c>
    </row>
    <row r="26" spans="1:7" s="72" customFormat="1" ht="21.75" customHeight="1">
      <c r="A26" s="67"/>
      <c r="B26" s="68"/>
      <c r="C26" s="68"/>
      <c r="D26" s="79" t="s">
        <v>39</v>
      </c>
      <c r="E26" s="69"/>
      <c r="F26" s="69"/>
      <c r="G26" s="80">
        <f>G25-G24</f>
        <v>371677961</v>
      </c>
    </row>
    <row r="27" spans="1:7" s="72" customFormat="1" ht="6" customHeight="1">
      <c r="A27" s="82"/>
      <c r="B27" s="83"/>
      <c r="C27" s="83"/>
      <c r="D27" s="84"/>
      <c r="E27" s="85"/>
      <c r="F27" s="85"/>
      <c r="G27" s="86"/>
    </row>
    <row r="33" ht="12">
      <c r="E33" s="87"/>
    </row>
  </sheetData>
  <mergeCells count="3">
    <mergeCell ref="A5:D5"/>
    <mergeCell ref="A2:G2"/>
    <mergeCell ref="A3:G3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A1" sqref="A1"/>
    </sheetView>
  </sheetViews>
  <sheetFormatPr defaultColWidth="9.00390625" defaultRowHeight="12"/>
  <cols>
    <col min="1" max="4" width="2.625" style="88" customWidth="1"/>
    <col min="5" max="5" width="26.875" style="88" customWidth="1"/>
    <col min="6" max="8" width="20.375" style="89" customWidth="1"/>
    <col min="9" max="16384" width="9.375" style="88" customWidth="1"/>
  </cols>
  <sheetData>
    <row r="1" spans="1:8" s="1" customFormat="1" ht="21.75" customHeight="1">
      <c r="A1" s="143" t="s">
        <v>156</v>
      </c>
      <c r="F1" s="3"/>
      <c r="H1" s="4"/>
    </row>
    <row r="2" spans="1:8" s="1" customFormat="1" ht="21.75" customHeight="1">
      <c r="A2" s="188" t="s">
        <v>176</v>
      </c>
      <c r="B2" s="188"/>
      <c r="C2" s="188"/>
      <c r="D2" s="188"/>
      <c r="E2" s="188"/>
      <c r="F2" s="188"/>
      <c r="G2" s="188"/>
      <c r="H2" s="188"/>
    </row>
    <row r="3" spans="1:8" s="58" customFormat="1" ht="21.75" customHeight="1">
      <c r="A3" s="174" t="s">
        <v>204</v>
      </c>
      <c r="B3" s="170"/>
      <c r="C3" s="170"/>
      <c r="D3" s="170"/>
      <c r="E3" s="170"/>
      <c r="F3" s="170"/>
      <c r="G3" s="170"/>
      <c r="H3" s="170"/>
    </row>
    <row r="4" spans="1:8" s="58" customFormat="1" ht="21.75" customHeight="1">
      <c r="A4" s="1"/>
      <c r="B4" s="1"/>
      <c r="C4" s="1"/>
      <c r="D4" s="1"/>
      <c r="E4" s="194"/>
      <c r="F4" s="195"/>
      <c r="H4" s="141" t="s">
        <v>171</v>
      </c>
    </row>
    <row r="5" spans="1:8" s="93" customFormat="1" ht="20.25" customHeight="1">
      <c r="A5" s="189" t="s">
        <v>81</v>
      </c>
      <c r="B5" s="210"/>
      <c r="C5" s="210"/>
      <c r="D5" s="210"/>
      <c r="E5" s="211"/>
      <c r="F5" s="90"/>
      <c r="G5" s="91" t="s">
        <v>82</v>
      </c>
      <c r="H5" s="92"/>
    </row>
    <row r="6" spans="1:8" s="98" customFormat="1" ht="16.5" customHeight="1">
      <c r="A6" s="94" t="s">
        <v>0</v>
      </c>
      <c r="B6" s="95"/>
      <c r="C6" s="95"/>
      <c r="D6" s="95"/>
      <c r="E6" s="95"/>
      <c r="F6" s="96"/>
      <c r="G6" s="96"/>
      <c r="H6" s="97"/>
    </row>
    <row r="7" spans="1:8" ht="16.5" customHeight="1">
      <c r="A7" s="99"/>
      <c r="B7" s="100" t="s">
        <v>1</v>
      </c>
      <c r="C7" s="100"/>
      <c r="D7" s="100"/>
      <c r="E7" s="100"/>
      <c r="F7" s="101"/>
      <c r="G7" s="101"/>
      <c r="H7" s="102"/>
    </row>
    <row r="8" spans="1:8" ht="16.5" customHeight="1">
      <c r="A8" s="99"/>
      <c r="B8" s="100"/>
      <c r="C8" s="100"/>
      <c r="D8" s="100" t="s">
        <v>2</v>
      </c>
      <c r="E8" s="100"/>
      <c r="F8" s="101">
        <v>103725189</v>
      </c>
      <c r="G8" s="101"/>
      <c r="H8" s="102"/>
    </row>
    <row r="9" spans="1:8" ht="16.5" customHeight="1">
      <c r="A9" s="99"/>
      <c r="B9" s="100"/>
      <c r="C9" s="100"/>
      <c r="D9" s="100" t="s">
        <v>3</v>
      </c>
      <c r="E9" s="100"/>
      <c r="F9" s="101">
        <v>80016966</v>
      </c>
      <c r="G9" s="101"/>
      <c r="H9" s="102"/>
    </row>
    <row r="10" spans="1:8" ht="16.5" customHeight="1">
      <c r="A10" s="99"/>
      <c r="B10" s="100"/>
      <c r="C10" s="103"/>
      <c r="D10" s="104" t="s">
        <v>141</v>
      </c>
      <c r="E10" s="105"/>
      <c r="F10" s="106"/>
      <c r="G10" s="101">
        <f>SUM(F8:F9)</f>
        <v>183742155</v>
      </c>
      <c r="H10" s="102"/>
    </row>
    <row r="11" spans="1:8" ht="16.5" customHeight="1">
      <c r="A11" s="99"/>
      <c r="B11" s="100" t="s">
        <v>5</v>
      </c>
      <c r="C11" s="100"/>
      <c r="D11" s="100"/>
      <c r="E11" s="100"/>
      <c r="F11" s="101"/>
      <c r="G11" s="101"/>
      <c r="H11" s="102"/>
    </row>
    <row r="12" spans="1:8" ht="16.5" customHeight="1">
      <c r="A12" s="99"/>
      <c r="B12" s="100"/>
      <c r="C12" s="100" t="s">
        <v>6</v>
      </c>
      <c r="E12" s="100"/>
      <c r="F12" s="101"/>
      <c r="G12" s="101"/>
      <c r="H12" s="102"/>
    </row>
    <row r="13" spans="1:8" ht="16.5" customHeight="1">
      <c r="A13" s="99"/>
      <c r="B13" s="100"/>
      <c r="C13" s="100"/>
      <c r="D13" s="88" t="s">
        <v>150</v>
      </c>
      <c r="E13" s="100"/>
      <c r="F13" s="101">
        <v>185500000</v>
      </c>
      <c r="G13" s="101"/>
      <c r="H13" s="102"/>
    </row>
    <row r="14" spans="1:8" ht="16.5" customHeight="1">
      <c r="A14" s="99"/>
      <c r="B14" s="100"/>
      <c r="C14" s="100"/>
      <c r="D14" s="108" t="s">
        <v>7</v>
      </c>
      <c r="E14" s="105"/>
      <c r="F14" s="138">
        <f>SUM(F13:F13)</f>
        <v>185500000</v>
      </c>
      <c r="G14" s="101"/>
      <c r="H14" s="102"/>
    </row>
    <row r="15" spans="1:8" ht="16.5" customHeight="1">
      <c r="A15" s="99"/>
      <c r="B15" s="100"/>
      <c r="C15" s="100" t="s">
        <v>8</v>
      </c>
      <c r="D15" s="100"/>
      <c r="E15" s="100"/>
      <c r="F15" s="101"/>
      <c r="G15" s="101"/>
      <c r="H15" s="102"/>
    </row>
    <row r="16" spans="1:8" ht="16.5" customHeight="1">
      <c r="A16" s="99"/>
      <c r="B16" s="100"/>
      <c r="C16" s="100"/>
      <c r="D16" s="100" t="s">
        <v>72</v>
      </c>
      <c r="F16" s="101">
        <v>2058685</v>
      </c>
      <c r="G16" s="101"/>
      <c r="H16" s="102"/>
    </row>
    <row r="17" spans="1:8" ht="16.5" customHeight="1">
      <c r="A17" s="99"/>
      <c r="B17" s="100"/>
      <c r="C17" s="100"/>
      <c r="D17" s="100" t="s">
        <v>96</v>
      </c>
      <c r="F17" s="101">
        <v>-952192</v>
      </c>
      <c r="G17" s="101"/>
      <c r="H17" s="102"/>
    </row>
    <row r="18" spans="1:8" ht="16.5" customHeight="1">
      <c r="A18" s="99"/>
      <c r="B18" s="100"/>
      <c r="C18" s="100"/>
      <c r="D18" s="100" t="s">
        <v>9</v>
      </c>
      <c r="F18" s="101">
        <v>236910329</v>
      </c>
      <c r="G18" s="101"/>
      <c r="H18" s="102"/>
    </row>
    <row r="19" spans="1:8" ht="16.5" customHeight="1">
      <c r="A19" s="99"/>
      <c r="B19" s="100"/>
      <c r="C19" s="100"/>
      <c r="D19" s="104" t="s">
        <v>59</v>
      </c>
      <c r="F19" s="101">
        <v>-196459471</v>
      </c>
      <c r="G19" s="101"/>
      <c r="H19" s="102"/>
    </row>
    <row r="20" spans="1:8" ht="16.5" customHeight="1">
      <c r="A20" s="99"/>
      <c r="B20" s="100"/>
      <c r="C20" s="100"/>
      <c r="D20" s="108" t="s">
        <v>215</v>
      </c>
      <c r="F20" s="101">
        <v>584880</v>
      </c>
      <c r="G20" s="101"/>
      <c r="H20" s="102"/>
    </row>
    <row r="21" spans="1:8" ht="16.5" customHeight="1">
      <c r="A21" s="99"/>
      <c r="B21" s="100"/>
      <c r="C21" s="100"/>
      <c r="D21" s="100" t="s">
        <v>207</v>
      </c>
      <c r="F21" s="101">
        <v>50000</v>
      </c>
      <c r="G21" s="101"/>
      <c r="H21" s="102"/>
    </row>
    <row r="22" spans="1:8" ht="16.5" customHeight="1">
      <c r="A22" s="99"/>
      <c r="B22" s="100"/>
      <c r="C22" s="100"/>
      <c r="D22" s="108" t="s">
        <v>10</v>
      </c>
      <c r="E22" s="105"/>
      <c r="F22" s="138">
        <f>SUM(F16:F21)</f>
        <v>42192231</v>
      </c>
      <c r="G22" s="101"/>
      <c r="H22" s="102"/>
    </row>
    <row r="23" spans="1:8" ht="16.5" customHeight="1">
      <c r="A23" s="99"/>
      <c r="B23" s="100"/>
      <c r="C23" s="100"/>
      <c r="D23" s="108" t="s">
        <v>11</v>
      </c>
      <c r="E23" s="105"/>
      <c r="F23" s="101"/>
      <c r="G23" s="107">
        <f>F14+F22</f>
        <v>227692231</v>
      </c>
      <c r="H23" s="102"/>
    </row>
    <row r="24" spans="1:8" s="98" customFormat="1" ht="16.5" customHeight="1">
      <c r="A24" s="94"/>
      <c r="B24" s="95"/>
      <c r="C24" s="95"/>
      <c r="D24" s="186" t="s">
        <v>12</v>
      </c>
      <c r="E24" s="187"/>
      <c r="F24" s="96"/>
      <c r="G24" s="96"/>
      <c r="H24" s="110">
        <f>G10+G23</f>
        <v>411434386</v>
      </c>
    </row>
    <row r="25" spans="1:8" ht="4.5" customHeight="1">
      <c r="A25" s="99"/>
      <c r="B25" s="100"/>
      <c r="C25" s="100"/>
      <c r="D25" s="100"/>
      <c r="E25" s="100"/>
      <c r="F25" s="101"/>
      <c r="G25" s="101"/>
      <c r="H25" s="111"/>
    </row>
    <row r="26" spans="1:8" ht="16.5" customHeight="1">
      <c r="A26" s="99"/>
      <c r="B26" s="100"/>
      <c r="C26" s="100"/>
      <c r="D26" s="100"/>
      <c r="E26" s="100"/>
      <c r="F26" s="101"/>
      <c r="G26" s="101"/>
      <c r="H26" s="112"/>
    </row>
    <row r="27" spans="1:8" s="98" customFormat="1" ht="16.5" customHeight="1">
      <c r="A27" s="94" t="s">
        <v>13</v>
      </c>
      <c r="B27" s="95"/>
      <c r="C27" s="95"/>
      <c r="D27" s="95"/>
      <c r="E27" s="95"/>
      <c r="F27" s="96"/>
      <c r="G27" s="96"/>
      <c r="H27" s="97"/>
    </row>
    <row r="28" spans="1:8" ht="16.5" customHeight="1">
      <c r="A28" s="99"/>
      <c r="B28" s="100" t="s">
        <v>14</v>
      </c>
      <c r="C28" s="100"/>
      <c r="D28" s="100"/>
      <c r="E28" s="100"/>
      <c r="F28" s="101"/>
      <c r="G28" s="101"/>
      <c r="H28" s="102"/>
    </row>
    <row r="29" spans="1:8" ht="16.5" customHeight="1">
      <c r="A29" s="99"/>
      <c r="B29" s="100"/>
      <c r="C29" s="100"/>
      <c r="D29" s="100" t="s">
        <v>15</v>
      </c>
      <c r="E29" s="100"/>
      <c r="F29" s="101">
        <v>38741197</v>
      </c>
      <c r="G29" s="101"/>
      <c r="H29" s="102"/>
    </row>
    <row r="30" spans="1:8" ht="16.5" customHeight="1">
      <c r="A30" s="99"/>
      <c r="B30" s="100"/>
      <c r="C30" s="104"/>
      <c r="D30" s="104" t="s">
        <v>52</v>
      </c>
      <c r="E30" s="100"/>
      <c r="F30" s="107">
        <v>1015228</v>
      </c>
      <c r="G30" s="101"/>
      <c r="H30" s="102"/>
    </row>
    <row r="31" spans="1:8" ht="16.5" customHeight="1">
      <c r="A31" s="99"/>
      <c r="B31" s="100"/>
      <c r="C31" s="100"/>
      <c r="D31" s="212" t="s">
        <v>16</v>
      </c>
      <c r="E31" s="213"/>
      <c r="F31" s="101"/>
      <c r="G31" s="107">
        <f>SUM(F29:F30)</f>
        <v>39756425</v>
      </c>
      <c r="H31" s="102"/>
    </row>
    <row r="32" spans="1:8" s="98" customFormat="1" ht="16.5" customHeight="1">
      <c r="A32" s="94"/>
      <c r="B32" s="95"/>
      <c r="C32" s="95"/>
      <c r="D32" s="186" t="s">
        <v>17</v>
      </c>
      <c r="E32" s="187"/>
      <c r="F32" s="96"/>
      <c r="G32" s="96"/>
      <c r="H32" s="97">
        <f>G31</f>
        <v>39756425</v>
      </c>
    </row>
    <row r="33" spans="1:8" s="98" customFormat="1" ht="5.25" customHeight="1">
      <c r="A33" s="94"/>
      <c r="B33" s="95"/>
      <c r="C33" s="95"/>
      <c r="D33" s="109"/>
      <c r="E33" s="109"/>
      <c r="F33" s="96"/>
      <c r="G33" s="96"/>
      <c r="H33" s="97"/>
    </row>
    <row r="34" spans="1:8" s="98" customFormat="1" ht="16.5" customHeight="1">
      <c r="A34" s="94"/>
      <c r="B34" s="95"/>
      <c r="C34" s="95"/>
      <c r="D34" s="109"/>
      <c r="E34" s="109"/>
      <c r="F34" s="96"/>
      <c r="G34" s="96"/>
      <c r="H34" s="97"/>
    </row>
    <row r="35" spans="1:8" s="98" customFormat="1" ht="16.5" customHeight="1">
      <c r="A35" s="94" t="s">
        <v>18</v>
      </c>
      <c r="B35" s="95"/>
      <c r="C35" s="95"/>
      <c r="D35" s="95"/>
      <c r="E35" s="95"/>
      <c r="F35" s="96"/>
      <c r="G35" s="96"/>
      <c r="H35" s="97"/>
    </row>
    <row r="36" spans="1:8" ht="16.5" customHeight="1">
      <c r="A36" s="99"/>
      <c r="B36" s="100"/>
      <c r="C36" s="100"/>
      <c r="D36" s="100" t="s">
        <v>19</v>
      </c>
      <c r="E36" s="100"/>
      <c r="F36" s="101"/>
      <c r="G36" s="101"/>
      <c r="H36" s="102">
        <f>H24-H32</f>
        <v>371677961</v>
      </c>
    </row>
    <row r="37" spans="1:8" ht="16.5" customHeight="1">
      <c r="A37" s="99"/>
      <c r="B37" s="100"/>
      <c r="C37" s="100"/>
      <c r="D37" s="100" t="s">
        <v>142</v>
      </c>
      <c r="E37" s="100"/>
      <c r="F37" s="101"/>
      <c r="G37" s="101"/>
      <c r="H37" s="114">
        <f>F14</f>
        <v>185500000</v>
      </c>
    </row>
    <row r="38" spans="1:8" ht="16.5" customHeight="1">
      <c r="A38" s="99"/>
      <c r="B38" s="100"/>
      <c r="C38" s="100"/>
      <c r="D38" s="115" t="s">
        <v>241</v>
      </c>
      <c r="E38" s="100"/>
      <c r="F38" s="101"/>
      <c r="G38" s="101"/>
      <c r="H38" s="126">
        <f>'増減'!G24</f>
        <v>37303793</v>
      </c>
    </row>
    <row r="39" spans="1:8" s="98" customFormat="1" ht="16.5" customHeight="1">
      <c r="A39" s="94"/>
      <c r="B39" s="95"/>
      <c r="C39" s="95"/>
      <c r="D39" s="186" t="s">
        <v>20</v>
      </c>
      <c r="E39" s="209"/>
      <c r="F39" s="96"/>
      <c r="G39" s="96"/>
      <c r="H39" s="110">
        <f>H32+H36</f>
        <v>411434386</v>
      </c>
    </row>
    <row r="40" spans="1:8" ht="4.5" customHeight="1">
      <c r="A40" s="117"/>
      <c r="B40" s="118"/>
      <c r="C40" s="118"/>
      <c r="D40" s="118"/>
      <c r="E40" s="118"/>
      <c r="F40" s="119"/>
      <c r="G40" s="119"/>
      <c r="H40" s="120"/>
    </row>
  </sheetData>
  <mergeCells count="8">
    <mergeCell ref="A2:H2"/>
    <mergeCell ref="A3:H3"/>
    <mergeCell ref="E4:F4"/>
    <mergeCell ref="D31:E31"/>
    <mergeCell ref="D39:E39"/>
    <mergeCell ref="D32:E32"/>
    <mergeCell ref="A5:E5"/>
    <mergeCell ref="D24:E2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1" sqref="A1"/>
    </sheetView>
  </sheetViews>
  <sheetFormatPr defaultColWidth="9.00390625" defaultRowHeight="12"/>
  <cols>
    <col min="1" max="4" width="2.625" style="88" customWidth="1"/>
    <col min="5" max="5" width="41.875" style="88" customWidth="1"/>
    <col min="6" max="8" width="19.375" style="89" customWidth="1"/>
    <col min="9" max="9" width="12.875" style="88" bestFit="1" customWidth="1"/>
    <col min="10" max="16384" width="9.375" style="88" customWidth="1"/>
  </cols>
  <sheetData>
    <row r="1" spans="1:8" s="1" customFormat="1" ht="21.75" customHeight="1">
      <c r="A1" s="143" t="s">
        <v>156</v>
      </c>
      <c r="F1" s="3"/>
      <c r="H1" s="4"/>
    </row>
    <row r="2" spans="1:8" ht="21.75" customHeight="1">
      <c r="A2" s="188" t="s">
        <v>86</v>
      </c>
      <c r="B2" s="188"/>
      <c r="C2" s="188"/>
      <c r="D2" s="188"/>
      <c r="E2" s="188"/>
      <c r="F2" s="188"/>
      <c r="G2" s="188"/>
      <c r="H2" s="188"/>
    </row>
    <row r="3" spans="1:8" ht="21.75" customHeight="1">
      <c r="A3" s="175" t="s">
        <v>205</v>
      </c>
      <c r="B3" s="174"/>
      <c r="C3" s="174"/>
      <c r="D3" s="174"/>
      <c r="E3" s="174"/>
      <c r="F3" s="174"/>
      <c r="G3" s="174"/>
      <c r="H3" s="174"/>
    </row>
    <row r="4" ht="21.75" customHeight="1">
      <c r="H4" s="5" t="s">
        <v>77</v>
      </c>
    </row>
    <row r="5" spans="1:8" s="93" customFormat="1" ht="22.5" customHeight="1">
      <c r="A5" s="189" t="s">
        <v>87</v>
      </c>
      <c r="B5" s="167"/>
      <c r="C5" s="167"/>
      <c r="D5" s="167"/>
      <c r="E5" s="169"/>
      <c r="F5" s="90"/>
      <c r="G5" s="91" t="s">
        <v>82</v>
      </c>
      <c r="H5" s="92"/>
    </row>
    <row r="6" spans="1:8" s="98" customFormat="1" ht="16.5" customHeight="1">
      <c r="A6" s="94" t="s">
        <v>0</v>
      </c>
      <c r="B6" s="95"/>
      <c r="C6" s="95"/>
      <c r="D6" s="95"/>
      <c r="E6" s="95"/>
      <c r="F6" s="96"/>
      <c r="G6" s="96"/>
      <c r="H6" s="97"/>
    </row>
    <row r="7" spans="1:8" ht="16.5" customHeight="1">
      <c r="A7" s="99"/>
      <c r="B7" s="100" t="s">
        <v>1</v>
      </c>
      <c r="C7" s="100"/>
      <c r="D7" s="100"/>
      <c r="E7" s="100"/>
      <c r="F7" s="101"/>
      <c r="G7" s="101"/>
      <c r="H7" s="102"/>
    </row>
    <row r="8" spans="1:8" ht="16.5" customHeight="1">
      <c r="A8" s="99"/>
      <c r="B8" s="100"/>
      <c r="C8" s="100" t="s">
        <v>41</v>
      </c>
      <c r="E8" s="100"/>
      <c r="F8" s="101"/>
      <c r="G8" s="101"/>
      <c r="H8" s="102"/>
    </row>
    <row r="9" spans="1:8" ht="16.5" customHeight="1">
      <c r="A9" s="99"/>
      <c r="B9" s="100"/>
      <c r="D9" s="100" t="s">
        <v>99</v>
      </c>
      <c r="F9" s="101">
        <v>4011</v>
      </c>
      <c r="G9" s="101"/>
      <c r="H9" s="102"/>
    </row>
    <row r="10" spans="1:8" ht="16.5" customHeight="1">
      <c r="A10" s="99"/>
      <c r="B10" s="100"/>
      <c r="D10" s="100" t="s">
        <v>247</v>
      </c>
      <c r="F10" s="101">
        <v>103421403</v>
      </c>
      <c r="G10" s="101"/>
      <c r="H10" s="102"/>
    </row>
    <row r="11" spans="1:8" ht="16.5" customHeight="1">
      <c r="A11" s="99"/>
      <c r="B11" s="100"/>
      <c r="D11" s="100" t="s">
        <v>190</v>
      </c>
      <c r="E11" s="58"/>
      <c r="F11" s="101">
        <v>299775</v>
      </c>
      <c r="G11" s="101"/>
      <c r="H11" s="102"/>
    </row>
    <row r="12" spans="1:8" ht="16.5" customHeight="1">
      <c r="A12" s="99"/>
      <c r="B12" s="100"/>
      <c r="D12" s="100" t="s">
        <v>88</v>
      </c>
      <c r="F12" s="101">
        <f>SUM(F9:F11)</f>
        <v>103725189</v>
      </c>
      <c r="G12" s="101"/>
      <c r="H12" s="102"/>
    </row>
    <row r="13" spans="1:8" ht="16.5" customHeight="1">
      <c r="A13" s="99"/>
      <c r="B13" s="100"/>
      <c r="C13" s="88" t="s">
        <v>89</v>
      </c>
      <c r="D13" s="100"/>
      <c r="E13" s="100"/>
      <c r="F13" s="101"/>
      <c r="G13" s="101"/>
      <c r="H13" s="102"/>
    </row>
    <row r="14" spans="1:8" ht="16.5" customHeight="1">
      <c r="A14" s="99"/>
      <c r="B14" s="100"/>
      <c r="D14" s="100" t="s">
        <v>54</v>
      </c>
      <c r="E14" s="100"/>
      <c r="F14" s="101">
        <v>26949284</v>
      </c>
      <c r="G14" s="101"/>
      <c r="H14" s="102"/>
    </row>
    <row r="15" spans="1:8" ht="16.5" customHeight="1">
      <c r="A15" s="99"/>
      <c r="B15" s="100"/>
      <c r="D15" s="100" t="s">
        <v>153</v>
      </c>
      <c r="E15" s="100"/>
      <c r="F15" s="101">
        <v>1810000</v>
      </c>
      <c r="G15" s="101"/>
      <c r="H15" s="102"/>
    </row>
    <row r="16" spans="1:8" ht="16.5" customHeight="1">
      <c r="A16" s="99"/>
      <c r="B16" s="100"/>
      <c r="D16" s="100" t="s">
        <v>55</v>
      </c>
      <c r="E16" s="100"/>
      <c r="F16" s="101">
        <v>200000</v>
      </c>
      <c r="G16" s="101"/>
      <c r="H16" s="102"/>
    </row>
    <row r="17" spans="1:8" ht="16.5" customHeight="1">
      <c r="A17" s="99"/>
      <c r="B17" s="100"/>
      <c r="D17" s="100" t="s">
        <v>154</v>
      </c>
      <c r="E17" s="100"/>
      <c r="F17" s="101">
        <v>51057682</v>
      </c>
      <c r="G17" s="101"/>
      <c r="H17" s="102"/>
    </row>
    <row r="18" spans="1:8" ht="16.5" customHeight="1">
      <c r="A18" s="99"/>
      <c r="B18" s="100"/>
      <c r="D18" s="100" t="s">
        <v>90</v>
      </c>
      <c r="E18" s="100"/>
      <c r="F18" s="101">
        <f>SUM(F14:F17)</f>
        <v>80016966</v>
      </c>
      <c r="G18" s="101"/>
      <c r="H18" s="102"/>
    </row>
    <row r="19" spans="1:8" ht="16.5" customHeight="1">
      <c r="A19" s="99"/>
      <c r="B19" s="100"/>
      <c r="C19" s="108" t="s">
        <v>4</v>
      </c>
      <c r="D19" s="100"/>
      <c r="F19" s="101"/>
      <c r="G19" s="101">
        <f>F12+F18</f>
        <v>183742155</v>
      </c>
      <c r="H19" s="102"/>
    </row>
    <row r="20" spans="1:8" ht="16.5" customHeight="1">
      <c r="A20" s="99"/>
      <c r="B20" s="100" t="s">
        <v>5</v>
      </c>
      <c r="C20" s="100"/>
      <c r="D20" s="100"/>
      <c r="E20" s="100"/>
      <c r="F20" s="101"/>
      <c r="G20" s="101"/>
      <c r="H20" s="102"/>
    </row>
    <row r="21" spans="1:8" ht="16.5" customHeight="1">
      <c r="A21" s="99"/>
      <c r="B21" s="100"/>
      <c r="C21" s="100" t="s">
        <v>143</v>
      </c>
      <c r="F21" s="101"/>
      <c r="G21" s="101"/>
      <c r="H21" s="102"/>
    </row>
    <row r="22" spans="1:8" ht="16.5" customHeight="1">
      <c r="A22" s="99"/>
      <c r="B22" s="100"/>
      <c r="C22" s="100"/>
      <c r="D22" s="100" t="s">
        <v>246</v>
      </c>
      <c r="F22" s="101">
        <v>99850000</v>
      </c>
      <c r="G22" s="101"/>
      <c r="H22" s="102"/>
    </row>
    <row r="23" spans="1:8" ht="16.5" customHeight="1">
      <c r="A23" s="99"/>
      <c r="B23" s="100"/>
      <c r="C23" s="100"/>
      <c r="D23" s="100" t="s">
        <v>206</v>
      </c>
      <c r="E23" s="58"/>
      <c r="F23" s="101">
        <v>85650000</v>
      </c>
      <c r="G23" s="101"/>
      <c r="H23" s="102"/>
    </row>
    <row r="24" spans="1:8" ht="16.5" customHeight="1">
      <c r="A24" s="99"/>
      <c r="B24" s="100"/>
      <c r="C24" s="100"/>
      <c r="D24" s="108" t="s">
        <v>7</v>
      </c>
      <c r="F24" s="138">
        <f>SUM(F22:F23)</f>
        <v>185500000</v>
      </c>
      <c r="G24" s="101"/>
      <c r="H24" s="102"/>
    </row>
    <row r="25" spans="1:8" ht="16.5" customHeight="1">
      <c r="A25" s="99"/>
      <c r="B25" s="100"/>
      <c r="C25" s="100" t="s">
        <v>100</v>
      </c>
      <c r="D25" s="108"/>
      <c r="F25" s="101"/>
      <c r="G25" s="101"/>
      <c r="H25" s="102"/>
    </row>
    <row r="26" spans="1:8" ht="16.5" customHeight="1">
      <c r="A26" s="99"/>
      <c r="B26" s="100"/>
      <c r="C26" s="100"/>
      <c r="D26" s="108" t="s">
        <v>72</v>
      </c>
      <c r="F26" s="101">
        <v>1106493</v>
      </c>
      <c r="G26" s="101"/>
      <c r="H26" s="102"/>
    </row>
    <row r="27" spans="1:8" ht="16.5" customHeight="1">
      <c r="A27" s="99"/>
      <c r="B27" s="100"/>
      <c r="D27" s="100" t="s">
        <v>101</v>
      </c>
      <c r="E27" s="100"/>
      <c r="F27" s="101">
        <v>40450858</v>
      </c>
      <c r="G27" s="101"/>
      <c r="H27" s="102"/>
    </row>
    <row r="28" spans="1:8" ht="16.5" customHeight="1">
      <c r="A28" s="99"/>
      <c r="B28" s="100"/>
      <c r="D28" s="100" t="s">
        <v>102</v>
      </c>
      <c r="E28" s="100"/>
      <c r="F28" s="101">
        <v>584880</v>
      </c>
      <c r="G28" s="101"/>
      <c r="H28" s="102"/>
    </row>
    <row r="29" spans="1:8" ht="16.5" customHeight="1">
      <c r="A29" s="99"/>
      <c r="B29" s="100"/>
      <c r="D29" s="100" t="s">
        <v>207</v>
      </c>
      <c r="E29" s="100"/>
      <c r="F29" s="101">
        <v>50000</v>
      </c>
      <c r="G29" s="101"/>
      <c r="H29" s="102"/>
    </row>
    <row r="30" spans="1:8" ht="16.5" customHeight="1">
      <c r="A30" s="99"/>
      <c r="B30" s="100"/>
      <c r="C30" s="100"/>
      <c r="D30" s="100" t="s">
        <v>91</v>
      </c>
      <c r="E30" s="100"/>
      <c r="F30" s="138">
        <f>SUM(F26:F29)</f>
        <v>42192231</v>
      </c>
      <c r="G30" s="101"/>
      <c r="H30" s="102"/>
    </row>
    <row r="31" spans="1:8" ht="16.5" customHeight="1">
      <c r="A31" s="99"/>
      <c r="B31" s="100"/>
      <c r="C31" s="100" t="s">
        <v>92</v>
      </c>
      <c r="F31" s="106"/>
      <c r="G31" s="107">
        <f>F24+F30</f>
        <v>227692231</v>
      </c>
      <c r="H31" s="102"/>
    </row>
    <row r="32" spans="1:8" s="98" customFormat="1" ht="16.5" customHeight="1">
      <c r="A32" s="94"/>
      <c r="B32" s="95"/>
      <c r="C32" s="95"/>
      <c r="D32" s="95"/>
      <c r="E32" s="109" t="s">
        <v>12</v>
      </c>
      <c r="F32" s="96"/>
      <c r="G32" s="96"/>
      <c r="H32" s="110">
        <f>G19+G31</f>
        <v>411434386</v>
      </c>
    </row>
    <row r="33" spans="1:8" s="98" customFormat="1" ht="4.5" customHeight="1">
      <c r="A33" s="94"/>
      <c r="B33" s="95"/>
      <c r="C33" s="95"/>
      <c r="D33" s="95"/>
      <c r="E33" s="109"/>
      <c r="F33" s="96"/>
      <c r="G33" s="96"/>
      <c r="H33" s="113"/>
    </row>
    <row r="34" spans="1:8" s="98" customFormat="1" ht="10.5" customHeight="1">
      <c r="A34" s="94"/>
      <c r="B34" s="95"/>
      <c r="C34" s="95"/>
      <c r="D34" s="95"/>
      <c r="E34" s="109"/>
      <c r="F34" s="96"/>
      <c r="G34" s="96"/>
      <c r="H34" s="97"/>
    </row>
    <row r="35" spans="1:8" s="98" customFormat="1" ht="16.5" customHeight="1">
      <c r="A35" s="94" t="s">
        <v>13</v>
      </c>
      <c r="B35" s="95"/>
      <c r="C35" s="95"/>
      <c r="D35" s="95"/>
      <c r="E35" s="95"/>
      <c r="F35" s="96"/>
      <c r="G35" s="96"/>
      <c r="H35" s="97"/>
    </row>
    <row r="36" spans="1:8" ht="16.5" customHeight="1">
      <c r="A36" s="99"/>
      <c r="B36" s="100" t="s">
        <v>14</v>
      </c>
      <c r="C36" s="100"/>
      <c r="D36" s="100"/>
      <c r="E36" s="100"/>
      <c r="F36" s="101"/>
      <c r="G36" s="101"/>
      <c r="H36" s="102"/>
    </row>
    <row r="37" spans="1:8" ht="16.5" customHeight="1">
      <c r="A37" s="99"/>
      <c r="B37" s="100"/>
      <c r="D37" s="100" t="s">
        <v>15</v>
      </c>
      <c r="E37" s="100"/>
      <c r="F37" s="101">
        <v>38741197</v>
      </c>
      <c r="G37" s="101"/>
      <c r="H37" s="102"/>
    </row>
    <row r="38" spans="1:8" ht="16.5" customHeight="1">
      <c r="A38" s="99"/>
      <c r="B38" s="100"/>
      <c r="D38" s="100" t="s">
        <v>56</v>
      </c>
      <c r="E38" s="100"/>
      <c r="F38" s="107">
        <v>1015228</v>
      </c>
      <c r="G38" s="101"/>
      <c r="H38" s="102"/>
    </row>
    <row r="39" spans="1:8" ht="16.5" customHeight="1">
      <c r="A39" s="99"/>
      <c r="B39" s="100"/>
      <c r="C39" s="108" t="s">
        <v>16</v>
      </c>
      <c r="E39" s="103"/>
      <c r="F39" s="101"/>
      <c r="G39" s="107">
        <f>SUM(F37:F38)</f>
        <v>39756425</v>
      </c>
      <c r="H39" s="102"/>
    </row>
    <row r="40" spans="1:8" s="98" customFormat="1" ht="16.5" customHeight="1">
      <c r="A40" s="94"/>
      <c r="D40" s="109"/>
      <c r="E40" s="109" t="s">
        <v>17</v>
      </c>
      <c r="F40" s="96"/>
      <c r="G40" s="96"/>
      <c r="H40" s="110">
        <f>G39</f>
        <v>39756425</v>
      </c>
    </row>
    <row r="41" spans="1:8" s="98" customFormat="1" ht="9" customHeight="1">
      <c r="A41" s="94"/>
      <c r="D41" s="109"/>
      <c r="E41" s="109"/>
      <c r="F41" s="96"/>
      <c r="G41" s="96"/>
      <c r="H41" s="121"/>
    </row>
    <row r="42" spans="1:8" s="98" customFormat="1" ht="16.5" customHeight="1">
      <c r="A42" s="94"/>
      <c r="B42" s="95"/>
      <c r="D42" s="95"/>
      <c r="E42" s="109" t="s">
        <v>19</v>
      </c>
      <c r="F42" s="96"/>
      <c r="G42" s="96"/>
      <c r="H42" s="110">
        <f>H32-H40</f>
        <v>371677961</v>
      </c>
    </row>
    <row r="43" spans="1:8" ht="4.5" customHeight="1">
      <c r="A43" s="117"/>
      <c r="B43" s="118"/>
      <c r="C43" s="118"/>
      <c r="D43" s="118"/>
      <c r="E43" s="118"/>
      <c r="F43" s="119"/>
      <c r="G43" s="119"/>
      <c r="H43" s="120"/>
    </row>
  </sheetData>
  <mergeCells count="3">
    <mergeCell ref="A2:H2"/>
    <mergeCell ref="A3:H3"/>
    <mergeCell ref="A5:E5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ＨＭＣ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村上浩一</dc:creator>
  <cp:keywords/>
  <dc:description/>
  <cp:lastModifiedBy>HMC </cp:lastModifiedBy>
  <cp:lastPrinted>2005-05-24T08:06:42Z</cp:lastPrinted>
  <dcterms:created xsi:type="dcterms:W3CDTF">1997-05-22T11:53:57Z</dcterms:created>
  <dcterms:modified xsi:type="dcterms:W3CDTF">2005-06-15T05:35:42Z</dcterms:modified>
  <cp:category/>
  <cp:version/>
  <cp:contentType/>
  <cp:contentStatus/>
</cp:coreProperties>
</file>